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165" windowWidth="10245" windowHeight="7995" firstSheet="7" activeTab="7"/>
  </bookViews>
  <sheets>
    <sheet name="Edo_Analitico_Clasif_Admtva" sheetId="20" r:id="rId1"/>
    <sheet name="Edo_Analitico_ClasiEcon_TipoGto" sheetId="11" r:id="rId2"/>
    <sheet name="Edo_Analítico_Pres_Egre_CapGto" sheetId="18" r:id="rId3"/>
    <sheet name="Edo_Analit_PE_Clasi_funcional" sheetId="14" r:id="rId4"/>
    <sheet name="Gto_Categor_Programatica" sheetId="21" r:id="rId5"/>
    <sheet name="Indicadores_PosturaFiscal" sheetId="22" r:id="rId6"/>
    <sheet name="ENDEUDAMIENTO NETO" sheetId="24" r:id="rId7"/>
    <sheet name="INTERESES DE LA DEUDA" sheetId="25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123Graph_DGráfico2" localSheetId="3" hidden="1">'[1]011'!#REF!</definedName>
    <definedName name="__123Graph_DGráfico2" localSheetId="1" hidden="1">'[1]011'!#REF!</definedName>
    <definedName name="__123Graph_DGráfico2" localSheetId="2" hidden="1">'[1]011'!#REF!</definedName>
    <definedName name="__123Graph_DGráfico2" localSheetId="4" hidden="1">'[1]011'!#REF!</definedName>
    <definedName name="__123Graph_DGráfico2" localSheetId="5" hidden="1">'[1]011'!#REF!</definedName>
    <definedName name="__123Graph_DGráfico2" hidden="1">'[1]011'!#REF!</definedName>
    <definedName name="_Fill" localSheetId="3" hidden="1">#REF!</definedName>
    <definedName name="_Fill" localSheetId="1" hidden="1">#REF!</definedName>
    <definedName name="_Fill" localSheetId="0" hidden="1">#REF!</definedName>
    <definedName name="_Fill" localSheetId="2" hidden="1">#REF!</definedName>
    <definedName name="_Fill" localSheetId="4" hidden="1">#REF!</definedName>
    <definedName name="_Fill" hidden="1">#REF!</definedName>
    <definedName name="_xlnm.Print_Area" localSheetId="3">Edo_Analit_PE_Clasi_funcional!$B$2:$I$64</definedName>
    <definedName name="_xlnm.Print_Area" localSheetId="1">Edo_Analitico_ClasiEcon_TipoGto!$B$2:$I$30</definedName>
    <definedName name="_xlnm.Print_Area" localSheetId="2">Edo_Analítico_Pres_Egre_CapGto!$B$2:$I$98</definedName>
    <definedName name="_xlnm.Print_Area" localSheetId="7">'INTERESES DE LA DEUDA'!$A$1:$IU$65547</definedName>
    <definedName name="_xlnm.Database" localSheetId="3">#REF!</definedName>
    <definedName name="_xlnm.Database" localSheetId="1">#REF!</definedName>
    <definedName name="_xlnm.Database" localSheetId="2">#REF!</definedName>
    <definedName name="_xlnm.Database">#REF!</definedName>
    <definedName name="BD">#REF!</definedName>
    <definedName name="cata">'[2]CATALOGO 2003'!$A$1:$C$244</definedName>
    <definedName name="CATA_CG_X_PG" localSheetId="3">#REF!</definedName>
    <definedName name="CATA_CG_X_PG" localSheetId="1">#REF!</definedName>
    <definedName name="CATA_CG_X_PG" localSheetId="2">#REF!</definedName>
    <definedName name="CATA_CG_X_PG">#REF!</definedName>
    <definedName name="cata_cg_x_pg_08" localSheetId="3">#REF!</definedName>
    <definedName name="cata_cg_x_pg_08" localSheetId="1">#REF!</definedName>
    <definedName name="cata_cg_x_pg_08" localSheetId="2">#REF!</definedName>
    <definedName name="cata_cg_x_pg_08">#REF!</definedName>
    <definedName name="CATA_PRESUP_2009">'[3]CATALOGO PG X EJE GOB'!$A$7:$D$29</definedName>
    <definedName name="cata_x" localSheetId="3">#REF!</definedName>
    <definedName name="cata_x" localSheetId="1">#REF!</definedName>
    <definedName name="cata_x" localSheetId="2">#REF!</definedName>
    <definedName name="cata_x">#REF!</definedName>
    <definedName name="CATA_XX" localSheetId="3">#REF!</definedName>
    <definedName name="CATA_XX" localSheetId="1">#REF!</definedName>
    <definedName name="CATA_XX" localSheetId="2">#REF!</definedName>
    <definedName name="CATA_XX">#REF!</definedName>
    <definedName name="CATA2004" localSheetId="3">#REF!</definedName>
    <definedName name="CATA2004" localSheetId="1">#REF!</definedName>
    <definedName name="CATA2004" localSheetId="2">#REF!</definedName>
    <definedName name="CATA2004">#REF!</definedName>
    <definedName name="CATALOGO">'[2]CATALOGO 2003'!$A$1:$C$244</definedName>
    <definedName name="estruc">'[4]ESTR.FINANZAS 1999'!$A$15:$I$153</definedName>
    <definedName name="h" localSheetId="4" hidden="1">'[1]011'!#REF!</definedName>
    <definedName name="h" localSheetId="5" hidden="1">'[1]011'!#REF!</definedName>
    <definedName name="h" hidden="1">'[1]011'!#REF!</definedName>
    <definedName name="MEXICO" localSheetId="3">#REF!</definedName>
    <definedName name="MEXICO" localSheetId="1">#REF!</definedName>
    <definedName name="MEXICO" localSheetId="2">#REF!</definedName>
    <definedName name="MEXICO">#REF!</definedName>
    <definedName name="MEXICO_NUEVO_X" localSheetId="3">#REF!</definedName>
    <definedName name="MEXICO_NUEVO_X" localSheetId="1">#REF!</definedName>
    <definedName name="MEXICO_NUEVO_X" localSheetId="2">#REF!</definedName>
    <definedName name="MEXICO_NUEVO_X">#REF!</definedName>
    <definedName name="NUEVO_CATA" localSheetId="3">#REF!</definedName>
    <definedName name="NUEVO_CATA" localSheetId="1">#REF!</definedName>
    <definedName name="NUEVO_CATA" localSheetId="2">#REF!</definedName>
    <definedName name="NUEVO_CATA">#REF!</definedName>
    <definedName name="NVO_CATA" localSheetId="3">#REF!</definedName>
    <definedName name="NVO_CATA" localSheetId="1">#REF!</definedName>
    <definedName name="NVO_CATA" localSheetId="2">#REF!</definedName>
    <definedName name="NVO_CATA">#REF!</definedName>
    <definedName name="part">[5]CLASIFIC!$C$4:$D$267</definedName>
    <definedName name="PART00">'[6]nuevas part'!$C$1:$D$264</definedName>
    <definedName name="PRESU_XX" localSheetId="3">#REF!</definedName>
    <definedName name="PRESU_XX" localSheetId="1">#REF!</definedName>
    <definedName name="PRESU_XX" localSheetId="2">#REF!</definedName>
    <definedName name="PRESU_XX">#REF!</definedName>
    <definedName name="PRESUP_2008">'[7]Presup x CG Y PG '!$A$7:$D$46</definedName>
    <definedName name="PRESUP_X_PG_2006">'[8]Presup x CG Y PG '!$A$7:$D$46</definedName>
    <definedName name="PRESUP_X_PG_2007">'[9]Presup x CG Y PG '!$A$7:$D$46</definedName>
    <definedName name="PRESUPXCGYPG" localSheetId="3">#REF!</definedName>
    <definedName name="PRESUPXCGYPG" localSheetId="1">#REF!</definedName>
    <definedName name="PRESUPXCGYPG" localSheetId="2">#REF!</definedName>
    <definedName name="PRESUPXCGYPG">#REF!</definedName>
    <definedName name="prog">[10]programa!$A$8:$B$270</definedName>
    <definedName name="proy">[10]proyecto!$A$11:$B$47</definedName>
    <definedName name="RES">[11]UR!$A$9:$C$47</definedName>
    <definedName name="SF">'[12]SF-01'!$F$18:$K$168</definedName>
    <definedName name="t" localSheetId="4" hidden="1">#REF!</definedName>
    <definedName name="t" localSheetId="5" hidden="1">#REF!</definedName>
    <definedName name="t" hidden="1">#REF!</definedName>
    <definedName name="Tabla">[13]!Tabla1[#All]</definedName>
    <definedName name="ur">[10]ur!$A$8:$F$33</definedName>
    <definedName name="X" localSheetId="3">#REF!</definedName>
    <definedName name="X" localSheetId="1">#REF!</definedName>
    <definedName name="X" localSheetId="2">#REF!</definedName>
    <definedName name="X">#REF!</definedName>
  </definedNames>
  <calcPr calcId="145621"/>
</workbook>
</file>

<file path=xl/calcChain.xml><?xml version="1.0" encoding="utf-8"?>
<calcChain xmlns="http://schemas.openxmlformats.org/spreadsheetml/2006/main">
  <c r="P83" i="18" l="1"/>
  <c r="P82" i="18"/>
  <c r="P81" i="18"/>
  <c r="P80" i="18"/>
  <c r="P79" i="18"/>
  <c r="P78" i="18"/>
  <c r="P77" i="18"/>
  <c r="P76" i="18"/>
  <c r="P75" i="18"/>
  <c r="P74" i="18"/>
  <c r="P73" i="18"/>
  <c r="P72" i="18"/>
  <c r="P71" i="18"/>
  <c r="P70" i="18"/>
  <c r="P68" i="18"/>
  <c r="P67" i="18"/>
  <c r="P66" i="18"/>
  <c r="P65" i="18"/>
  <c r="P63" i="18"/>
  <c r="P62" i="18"/>
  <c r="P61" i="18"/>
  <c r="P60" i="18"/>
  <c r="P49" i="18"/>
  <c r="P48" i="18"/>
  <c r="P47" i="18"/>
  <c r="P46" i="18"/>
  <c r="P45" i="18"/>
  <c r="P44" i="18"/>
  <c r="P43" i="18"/>
  <c r="P42" i="18"/>
  <c r="P41" i="18"/>
  <c r="P40" i="18"/>
  <c r="M21" i="18"/>
  <c r="N13" i="18" l="1"/>
  <c r="N16" i="18"/>
  <c r="P16" i="18" s="1"/>
  <c r="N21" i="18"/>
  <c r="P21" i="18" s="1"/>
  <c r="N26" i="18"/>
  <c r="P26" i="18" s="1"/>
  <c r="N28" i="18"/>
  <c r="N29" i="18"/>
  <c r="P29" i="18" s="1"/>
  <c r="N32" i="18"/>
  <c r="N59" i="18"/>
  <c r="P59" i="18" s="1"/>
  <c r="N57" i="18"/>
  <c r="P57" i="18" s="1"/>
  <c r="N51" i="18"/>
  <c r="P51" i="18" s="1"/>
  <c r="N52" i="18"/>
  <c r="P52" i="18" s="1"/>
  <c r="N54" i="18"/>
  <c r="P54" i="18" s="1"/>
  <c r="N58" i="18"/>
  <c r="P58" i="18" s="1"/>
  <c r="N18" i="18"/>
  <c r="P18" i="18" s="1"/>
  <c r="N27" i="18"/>
  <c r="N23" i="18"/>
  <c r="P23" i="18" s="1"/>
  <c r="N33" i="18"/>
  <c r="P33" i="18" s="1"/>
  <c r="N36" i="18"/>
  <c r="N38" i="18"/>
  <c r="N55" i="18"/>
  <c r="P55" i="18" s="1"/>
  <c r="N69" i="18"/>
  <c r="N64" i="18" s="1"/>
  <c r="P64" i="18" s="1"/>
  <c r="N17" i="18"/>
  <c r="P17" i="18" s="1"/>
  <c r="N22" i="18"/>
  <c r="N31" i="18"/>
  <c r="P31" i="18" s="1"/>
  <c r="N35" i="18"/>
  <c r="P35" i="18" s="1"/>
  <c r="N56" i="18"/>
  <c r="K28" i="18"/>
  <c r="K29" i="18"/>
  <c r="N19" i="18"/>
  <c r="P19" i="18" s="1"/>
  <c r="N24" i="18"/>
  <c r="P24" i="18" s="1"/>
  <c r="N25" i="18"/>
  <c r="P25" i="18" s="1"/>
  <c r="N34" i="18"/>
  <c r="P34" i="18" s="1"/>
  <c r="N37" i="18"/>
  <c r="P37" i="18" s="1"/>
  <c r="N39" i="18"/>
  <c r="P39" i="18" s="1"/>
  <c r="K53" i="18"/>
  <c r="K33" i="18"/>
  <c r="K69" i="18"/>
  <c r="N53" i="18"/>
  <c r="N14" i="18"/>
  <c r="N15" i="18"/>
  <c r="P28" i="18"/>
  <c r="K14" i="18"/>
  <c r="P27" i="18"/>
  <c r="P13" i="18"/>
  <c r="K37" i="18"/>
  <c r="K24" i="18"/>
  <c r="K25" i="18"/>
  <c r="K17" i="18"/>
  <c r="K57" i="18"/>
  <c r="P36" i="18"/>
  <c r="K36" i="18"/>
  <c r="K51" i="18"/>
  <c r="K34" i="18"/>
  <c r="K18" i="18"/>
  <c r="P56" i="18"/>
  <c r="K59" i="18"/>
  <c r="K38" i="18"/>
  <c r="K31" i="18"/>
  <c r="K35" i="18"/>
  <c r="K39" i="18"/>
  <c r="K21" i="18"/>
  <c r="P32" i="18"/>
  <c r="K32" i="18"/>
  <c r="K56" i="18"/>
  <c r="K13" i="18"/>
  <c r="K52" i="18"/>
  <c r="K19" i="18"/>
  <c r="K23" i="18"/>
  <c r="P22" i="18"/>
  <c r="K22" i="18"/>
  <c r="K27" i="18"/>
  <c r="K55" i="18"/>
  <c r="K16" i="18"/>
  <c r="K26" i="18"/>
  <c r="P69" i="18" l="1"/>
  <c r="N20" i="18"/>
  <c r="P20" i="18" s="1"/>
  <c r="N30" i="18"/>
  <c r="P30" i="18" s="1"/>
  <c r="P53" i="18"/>
  <c r="K58" i="18"/>
  <c r="O23" i="18"/>
  <c r="N50" i="18"/>
  <c r="P15" i="18"/>
  <c r="P38" i="18"/>
  <c r="O52" i="18"/>
  <c r="K30" i="18"/>
  <c r="K15" i="18"/>
  <c r="K54" i="18"/>
  <c r="N12" i="18"/>
  <c r="P14" i="18"/>
  <c r="O39" i="18"/>
  <c r="O33" i="18"/>
  <c r="O38" i="18"/>
  <c r="O29" i="18"/>
  <c r="O37" i="18"/>
  <c r="K20" i="18"/>
  <c r="K50" i="18"/>
  <c r="K12" i="18"/>
  <c r="O53" i="18" l="1"/>
  <c r="P50" i="18"/>
  <c r="O26" i="18"/>
  <c r="N84" i="18"/>
  <c r="O55" i="18"/>
  <c r="O57" i="18"/>
  <c r="O32" i="18"/>
  <c r="P12" i="18"/>
  <c r="O51" i="18"/>
  <c r="O54" i="18"/>
  <c r="O15" i="18"/>
  <c r="O69" i="18"/>
  <c r="O64" i="18" s="1"/>
  <c r="O21" i="18"/>
  <c r="O28" i="18"/>
  <c r="O19" i="18"/>
  <c r="O22" i="18"/>
  <c r="O16" i="18"/>
  <c r="K84" i="18"/>
  <c r="O25" i="18"/>
  <c r="O36" i="18"/>
  <c r="O18" i="18"/>
  <c r="O24" i="18"/>
  <c r="O14" i="18"/>
  <c r="O59" i="18"/>
  <c r="O27" i="18"/>
  <c r="O31" i="18"/>
  <c r="O13" i="18"/>
  <c r="O34" i="18"/>
  <c r="P84" i="18" l="1"/>
  <c r="O35" i="18"/>
  <c r="O30" i="18" s="1"/>
  <c r="O56" i="18"/>
  <c r="O20" i="18"/>
  <c r="O58" i="18"/>
  <c r="O17" i="18"/>
  <c r="O12" i="18" s="1"/>
  <c r="O50" i="18" l="1"/>
  <c r="O84" i="18" s="1"/>
  <c r="N85" i="18" l="1"/>
  <c r="N86" i="18" l="1"/>
</calcChain>
</file>

<file path=xl/sharedStrings.xml><?xml version="1.0" encoding="utf-8"?>
<sst xmlns="http://schemas.openxmlformats.org/spreadsheetml/2006/main" count="370" uniqueCount="212">
  <si>
    <t>SERVICIOS PERSONALES</t>
  </si>
  <si>
    <t>REMUNERACIONES ADICIONALES Y ESPECIALES</t>
  </si>
  <si>
    <t>SEGURIDAD SOCIAL</t>
  </si>
  <si>
    <t>OTRAS PRESTACIONES SOCIALES Y ECONOMICAS</t>
  </si>
  <si>
    <t>PREVISIONES</t>
  </si>
  <si>
    <t>PAGO DE ESTIMULOS A SERVIDORES PUBLICOS</t>
  </si>
  <si>
    <t>MATERIALES Y SUMINISTROS</t>
  </si>
  <si>
    <t>ALIMENTOS Y UTENSILIOS</t>
  </si>
  <si>
    <t>COMBUSTIBLES, LUBRICANTES Y ADITIVOS</t>
  </si>
  <si>
    <t>SERVICIOS GENERALES</t>
  </si>
  <si>
    <t>SERVICIOS BASICOS</t>
  </si>
  <si>
    <t>SERVICIOS DE ARRENDAMIENTO</t>
  </si>
  <si>
    <t>SERVICIOS FINANCIEROS, BANCARIOS Y COMERCIALES</t>
  </si>
  <si>
    <t>SERVICIOS DE TRASLADO Y VIATICOS</t>
  </si>
  <si>
    <t>SERVICIOS OFICIALES</t>
  </si>
  <si>
    <t>OTROS SERVICIOS GENERALES</t>
  </si>
  <si>
    <t>BIENES MUEBLES, INMUEBLES E INTANGIBLES</t>
  </si>
  <si>
    <t>MOBILIARIO Y EQUIPO EDUCACIONAL Y RECREATIVO</t>
  </si>
  <si>
    <t>MAQUINARIA, OTROS EQUIPOS Y HERRAMIENTAS</t>
  </si>
  <si>
    <t>BIENES INMUEBLES</t>
  </si>
  <si>
    <t>ACTIVOS INTANGIBLES</t>
  </si>
  <si>
    <t>Devengado</t>
  </si>
  <si>
    <t>Comprometido</t>
  </si>
  <si>
    <t>Pagado</t>
  </si>
  <si>
    <t>A</t>
  </si>
  <si>
    <t>B</t>
  </si>
  <si>
    <t>COLEGIO DE ESTUDIOS CIENTIFICOS Y TECNOLOGICOS DEL ESTADO DE CAMPECHE</t>
  </si>
  <si>
    <t>(pesos)</t>
  </si>
  <si>
    <t>TRANSFERENCIAS, ASIGNACIONES, SUBSIDIOS Y OTRAS AYUDAS</t>
  </si>
  <si>
    <t>INVERSION PUBLICA</t>
  </si>
  <si>
    <t>INVERSIONES FINANCIERAS Y OTRAS PROVISIONES</t>
  </si>
  <si>
    <t>PARTICIPACIONES Y APORTACIONES</t>
  </si>
  <si>
    <t>DEUDA PUBLICA</t>
  </si>
  <si>
    <t>GASTO CORRIENTE</t>
  </si>
  <si>
    <t>GASTO DE CAPITAL</t>
  </si>
  <si>
    <t>AMORTIZACION DE LA DEUDA Y DISMINUCION DE PASIVOS</t>
  </si>
  <si>
    <t>GOBIERNO</t>
  </si>
  <si>
    <t>LEGISLACION</t>
  </si>
  <si>
    <t> JUSTICIA</t>
  </si>
  <si>
    <t>COORDINACION DE LA POLITICA DE GOBIERNO</t>
  </si>
  <si>
    <t>RELACIONES EXTERIORES</t>
  </si>
  <si>
    <t>ASUNTOS FINANCIEROS Y HACENDARIOS</t>
  </si>
  <si>
    <t>SEGURIDAD NACIONAL</t>
  </si>
  <si>
    <t>ASUNTOS DE ORDEN PUBLICO Y DE SEGURIDAD INTERIOR</t>
  </si>
  <si>
    <t>DESARROLLO SOCIAL</t>
  </si>
  <si>
    <t>PROTECCION AMBIENTAL</t>
  </si>
  <si>
    <t>VIVIENDA Y SERVICIOS A LA COMUNIDAD</t>
  </si>
  <si>
    <t>SALUD</t>
  </si>
  <si>
    <t>RECREACION, CULTURA Y OTRAS MANIFESTACIONES SOCIALES</t>
  </si>
  <si>
    <t>EDUCACION</t>
  </si>
  <si>
    <t>PROTECCION SOCIAL</t>
  </si>
  <si>
    <t>OTROS ASUNTOS SOCIALES</t>
  </si>
  <si>
    <t>DESARROLLO ECONOMICO</t>
  </si>
  <si>
    <t>ASUNTOS ECONOMICOS, COMERCIALES Y LABORALES EN GENERAL</t>
  </si>
  <si>
    <t>AGROPECUARIA, SILVICULTURA, PESCA Y CAZA</t>
  </si>
  <si>
    <t>COMBUSTIBLES Y ENERGIA</t>
  </si>
  <si>
    <t>MINERIA, MANUFACTURAS Y CONSTRUCCION</t>
  </si>
  <si>
    <t>TRANSPORTE</t>
  </si>
  <si>
    <t>COMUNICACIONES</t>
  </si>
  <si>
    <t>TURISMO</t>
  </si>
  <si>
    <t>CIENCIA, TECNOLOGÍA E INNOVACIÓN</t>
  </si>
  <si>
    <t>OTRAS INDUSTRIAS Y OTROS ASUNTOS ECONOMICOS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</si>
  <si>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</si>
  <si>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</si>
  <si>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</si>
  <si>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</si>
  <si>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</si>
  <si>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REMUNERACIONES AL PERSONAL DE CARACTER PERMANENTE</t>
  </si>
  <si>
    <t>REMUNERACIONES AL PERSONAL DE CARACTER TRANSITORIO</t>
  </si>
  <si>
    <t>MATERIALES DE ADMINISTRACION, EMISION DE DOCUMENTOS Y ARTICULOS OFICIALES</t>
  </si>
  <si>
    <t>MATERIAS PRIMAS Y MATERIALES DE PRODUCCION Y COMERCIALIZACION</t>
  </si>
  <si>
    <t>MATERIALES Y ARTICULOS DE CONSTRUCCION Y DE REPARACION</t>
  </si>
  <si>
    <t>PRODUCTOS QUIMICOS, FARMACEUTICOS Y DE LABORATORIO</t>
  </si>
  <si>
    <t>VESTUARIO, BLANCOS, PRENDAS DE PROTECCION Y ARTICULOS DEPORTIVOS</t>
  </si>
  <si>
    <t>MATERIALES Y SUMINISTROS PARA SEGURIDAD</t>
  </si>
  <si>
    <t>HERRAMIENTAS, REFACCIONES Y ACCESORIOS MENORES</t>
  </si>
  <si>
    <t>SERVICIOS PROFESIONALES, CIENTIFICOS, TECNICOS Y OTROS SERVICIOS</t>
  </si>
  <si>
    <t>SERVICIOS DE INSTALACION, REPARACION, MANTENIMIENTO Y CONSERVACION</t>
  </si>
  <si>
    <t>SERVICIOS DE COMUNICACION SOCIAL Y PUBLICIDAD</t>
  </si>
  <si>
    <t>TRANSFERENCIAS INTERNAS Y ASIGNACIONES AL SECTOR PUBLICO</t>
  </si>
  <si>
    <t>TRANSFERENCIAS AL RESTO DEL SECTOR PUBLICO</t>
  </si>
  <si>
    <t>SUBSIDIOS Y SUBVENCIONES</t>
  </si>
  <si>
    <t>AYUDAS SOCIALES</t>
  </si>
  <si>
    <t>PENSIONES Y JUBILACIONES</t>
  </si>
  <si>
    <t>TRANSFERENCIAS A FIDEICOMISOS, MANDATOS Y OTROS ANALOGOS</t>
  </si>
  <si>
    <t>TRANSFERENCIAS A LA SEGURIDAD SOCIAL</t>
  </si>
  <si>
    <t>DONATIVOS</t>
  </si>
  <si>
    <t>TRANSFERENCIAS AL EXTERIOR</t>
  </si>
  <si>
    <t>MOBILIARIO Y EQUIPO DE ADMINISTRACION</t>
  </si>
  <si>
    <t>EQUIPO E INSTRUMENTAL MEDICO Y DE LABORATORIO</t>
  </si>
  <si>
    <t>VEHICULOS Y EQUIPO DE TRANSPORTE</t>
  </si>
  <si>
    <t>EQUIPO DE DEFENSA Y SEGURIDAD</t>
  </si>
  <si>
    <t>ACTIVOS BIOLOGICOS</t>
  </si>
  <si>
    <t>OBRA PUBLICA EN BIENES DE DOMINIO PUBLICO</t>
  </si>
  <si>
    <t>OBRA PUBLICA EN BIENES PROPIOS</t>
  </si>
  <si>
    <t>PROYECTOS PRODUCTIVOS Y ACCIONES DE FOMENTO</t>
  </si>
  <si>
    <t>INVERSIONES PARA EL FOMENTO DE ACTIVIDADES PRODUCTIVAS</t>
  </si>
  <si>
    <t>ACCIONES Y PARTICIPACIONES DE CAPITAL</t>
  </si>
  <si>
    <t>COMPRA DE TITULOS Y VALORES</t>
  </si>
  <si>
    <t>CONCESION DE PRESTAMOS</t>
  </si>
  <si>
    <t>INVERSIONES EN FIDEICOMISOS, MANDATOS Y OTROS ANALOGOS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</si>
  <si>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</si>
  <si>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</si>
  <si>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</si>
  <si>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</si>
  <si>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</si>
  <si>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AMORTIZACION DE LA DEUDA PUBLICA</t>
  </si>
  <si>
    <t>INTERESES DE LA DEUDA PUBLICA</t>
  </si>
  <si>
    <t>COMISIONES DE LA DEUDA PUBLICA</t>
  </si>
  <si>
    <t>GASTOS DE LA DEUDA PUBLICA</t>
  </si>
  <si>
    <t>COSTO POR COBERTURAS</t>
  </si>
  <si>
    <t>APOYOS FINANCIEROS</t>
  </si>
  <si>
    <t>ADEUDOS DE EJERCICIOS FISCALES ANTERIORES (ADEFAS)</t>
  </si>
  <si>
    <t xml:space="preserve"> </t>
  </si>
  <si>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</si>
  <si>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</si>
  <si>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</si>
  <si>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</si>
  <si>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</si>
  <si>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</si>
  <si>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Ampliaciones/(Reducciones)</t>
  </si>
  <si>
    <t>Modificado</t>
  </si>
  <si>
    <t>(3=1+2)</t>
  </si>
  <si>
    <t>6=(3-4)</t>
  </si>
  <si>
    <t>Total del Gasto</t>
  </si>
  <si>
    <t>Colegio de Estudios Cientificos y Tecnologicos del Estado de Campeche</t>
  </si>
  <si>
    <t>Clasificación  Economica (por Tipo de Gasto)</t>
  </si>
  <si>
    <t xml:space="preserve">     Total del Gasto</t>
  </si>
  <si>
    <t>Clasificación por Objeto del Gasto (Capítulo y Concepto)</t>
  </si>
  <si>
    <t>Clasificación Funcional (Finalidad y función)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</si>
  <si>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</si>
  <si>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</si>
  <si>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</si>
  <si>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</si>
  <si>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</si>
  <si>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</si>
  <si>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</si>
  <si>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</si>
  <si>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</si>
  <si>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</si>
  <si>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</si>
  <si>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</si>
  <si>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</si>
  <si>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</si>
  <si>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</si>
  <si>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</si>
  <si>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</si>
  <si>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</si>
  <si>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</si>
  <si>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</si>
  <si>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</si>
  <si>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</si>
  <si>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</si>
  <si>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</si>
  <si>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</si>
  <si>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</si>
  <si>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</si>
  <si>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</si>
  <si>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</si>
  <si>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</si>
  <si>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</si>
  <si>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Indicadores de Postura Fiscal</t>
  </si>
  <si>
    <t>Estimado</t>
  </si>
  <si>
    <t>Pagado₃</t>
  </si>
  <si>
    <t>I. Ingresos Presupuestarios (I=1+2)</t>
  </si>
  <si>
    <t xml:space="preserve">1. Ingresos del Gobierno de la Entidad Federativa </t>
  </si>
  <si>
    <t>2. Ingresos del Sector Paraestatal ₁</t>
  </si>
  <si>
    <t>II. Egresos Presupuestarios (II=3+4)</t>
  </si>
  <si>
    <t>3. Egresos del Gobierno de la Entidad Federativa ₂</t>
  </si>
  <si>
    <t>4. Egresos del Sector Paraestatal 2</t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</si>
  <si>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</si>
  <si>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</si>
  <si>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</si>
  <si>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 Superávit o Déficit) (V= III - IV)</t>
  </si>
  <si>
    <t>A. Financiamiento</t>
  </si>
  <si>
    <t>B. Amortización de la deuda</t>
  </si>
  <si>
    <t>C. Endeudamiento ó desendeudamiento (C = A - B)</t>
  </si>
  <si>
    <t>TOTAL</t>
  </si>
  <si>
    <t>Los Ingresos que se presentan son los ingresos presupuestario totales sin incluir los ingresos por financiamientos. Los Ingresos del Gobierno de la Entidad Federativa corresponden a los del Poder Ejecutivo, Legislativo Judicial y Autónomos</t>
  </si>
  <si>
    <t>Los egresos que se presentan son los egresos presupuestarios totales sin incluir los egresos por amortización. Los egresos del Gobierno de la Entidad Federativa corresponden a los del Poder Ejecutivo, Legislativo, Judicial y Órganos Autónomos</t>
  </si>
  <si>
    <t>Para Ingresos se reportan los ingresos recaudados; para egresos se reportan los egresos pagados</t>
  </si>
  <si>
    <t>Diferencia</t>
  </si>
  <si>
    <t>Endeudamiento Neto</t>
  </si>
  <si>
    <t>Ente Público:</t>
  </si>
  <si>
    <t>Identificación de Crédito o Instrumento</t>
  </si>
  <si>
    <t>Colocación</t>
  </si>
  <si>
    <t>Amortización</t>
  </si>
  <si>
    <t xml:space="preserve">Endeudamiento Neto </t>
  </si>
  <si>
    <t>C = A - B</t>
  </si>
  <si>
    <t>Creditos Bancarios</t>
  </si>
  <si>
    <t>NO APLICA</t>
  </si>
  <si>
    <t>Total Créditos Bancarios</t>
  </si>
  <si>
    <t>Otros Instrumentos de Deuda</t>
  </si>
  <si>
    <t>Total Otros Instrumentos de Deuda</t>
  </si>
  <si>
    <t>Firma</t>
  </si>
  <si>
    <t xml:space="preserve">Firma </t>
  </si>
  <si>
    <t>Nombre y cargo del titular</t>
  </si>
  <si>
    <t>Nombre y cargo de quien elabora</t>
  </si>
  <si>
    <t>Intereses de la Deuda</t>
  </si>
  <si>
    <t>Créditos Bancarios</t>
  </si>
  <si>
    <t>Nombre y cargo  del titular</t>
  </si>
  <si>
    <t>Del 01 de Enero  al  30 de Septiembre del 2018</t>
  </si>
  <si>
    <t>Bajo protesta de decir verdad declaramos que los Estados Financieros y su Notas son Razonablemente correctos y responsabilidad del emisor</t>
  </si>
  <si>
    <t xml:space="preserve">ELABORO:                                                                                     </t>
  </si>
  <si>
    <t>REVISO:</t>
  </si>
  <si>
    <t xml:space="preserve">                                                          AUTORIZO:</t>
  </si>
  <si>
    <t>C.P. JAIME OMAR HUCHIN MIS</t>
  </si>
  <si>
    <t>LAF. INDIRA PATRICIA TACÚ PEREZ</t>
  </si>
  <si>
    <t xml:space="preserve">                                          DRA. CINDY ROSSINA DEL R. SARAVIA LOPEZ</t>
  </si>
  <si>
    <t>SUBDIRECTOR DE CONTABILIDAD</t>
  </si>
  <si>
    <t>DIRECTORA ADMINISTRATIVA</t>
  </si>
  <si>
    <t xml:space="preserve">                                          DIRECTORA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</si>
</sst>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0"/>
    <numFmt numFmtId="166" formatCode="_(* #,##0.00_);_(* \(#,##0.00\);_(* &quot;-&quot;??_);_(@_)"/>
    <numFmt numFmtId="167" formatCode="_-* #,##0.00_-;\-* #,##0.00_-;_-* \-??_-;_-@_-"/>
    <numFmt numFmtId="168" formatCode="#,##0.00_ ;[Red]\-#,##0.00\ "/>
    <numFmt numFmtId="169" formatCode="_-\$* #,##0.00_-;&quot;-$&quot;* #,##0.00_-;_-\$* \-??_-;_-@_-"/>
    <numFmt numFmtId="170" formatCode="General_)"/>
    <numFmt numFmtId="171" formatCode="0_ ;\-0\ 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u/>
      <sz val="9.35"/>
      <color theme="10"/>
      <name val="Calibri"/>
      <family val="2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Courier"/>
      <family val="3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8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10"/>
      <color indexed="8"/>
      <name val="MS Sans Serif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339933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32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11" fillId="0" borderId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" fillId="0" borderId="0"/>
    <xf numFmtId="0" fontId="1" fillId="0" borderId="0"/>
    <xf numFmtId="0" fontId="14" fillId="0" borderId="0" applyNumberFormat="0" applyFill="0" applyBorder="0" applyProtection="0">
      <alignment vertical="top" wrapText="1"/>
    </xf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9" fillId="0" borderId="0"/>
  </cellStyleXfs>
  <cellXfs count="263">
    <xf numFmtId="0" fontId="0" fillId="0" borderId="0" xfId="0"/>
    <xf numFmtId="0" fontId="2" fillId="0" borderId="0" xfId="0" applyFont="1"/>
    <xf numFmtId="0" fontId="5" fillId="0" borderId="0" xfId="3" applyFont="1" applyFill="1"/>
    <xf numFmtId="0" fontId="5" fillId="0" borderId="0" xfId="3" applyFont="1"/>
    <xf numFmtId="43" fontId="5" fillId="0" borderId="0" xfId="4" applyFont="1" applyFill="1"/>
    <xf numFmtId="0" fontId="5" fillId="5" borderId="0" xfId="3" applyFont="1" applyFill="1"/>
    <xf numFmtId="49" fontId="5" fillId="0" borderId="0" xfId="3" applyNumberFormat="1" applyFont="1" applyFill="1" applyAlignment="1">
      <alignment horizontal="center" vertical="center"/>
    </xf>
    <xf numFmtId="49" fontId="5" fillId="0" borderId="0" xfId="3" applyNumberFormat="1" applyFont="1" applyAlignment="1">
      <alignment horizontal="center" vertical="center"/>
    </xf>
    <xf numFmtId="49" fontId="5" fillId="0" borderId="0" xfId="3" applyNumberFormat="1" applyFont="1" applyFill="1" applyAlignment="1">
      <alignment horizontal="center"/>
    </xf>
    <xf numFmtId="0" fontId="5" fillId="0" borderId="0" xfId="3" applyFont="1" applyFill="1" applyBorder="1" applyAlignment="1">
      <alignment horizontal="center" vertical="center" wrapText="1"/>
    </xf>
    <xf numFmtId="49" fontId="5" fillId="0" borderId="0" xfId="4" applyNumberFormat="1" applyFont="1" applyFill="1" applyBorder="1" applyAlignment="1">
      <alignment horizontal="center"/>
    </xf>
    <xf numFmtId="49" fontId="5" fillId="0" borderId="0" xfId="3" applyNumberFormat="1" applyFont="1" applyFill="1" applyBorder="1" applyAlignment="1">
      <alignment horizontal="center"/>
    </xf>
    <xf numFmtId="49" fontId="5" fillId="0" borderId="0" xfId="3" applyNumberFormat="1" applyFont="1" applyAlignment="1">
      <alignment horizontal="center"/>
    </xf>
    <xf numFmtId="0" fontId="5" fillId="0" borderId="0" xfId="3" applyFont="1" applyFill="1" applyAlignment="1">
      <alignment vertical="center"/>
    </xf>
    <xf numFmtId="0" fontId="7" fillId="0" borderId="15" xfId="3" applyFont="1" applyFill="1" applyBorder="1" applyAlignment="1">
      <alignment vertical="center" wrapText="1"/>
    </xf>
    <xf numFmtId="43" fontId="5" fillId="0" borderId="15" xfId="4" applyFont="1" applyFill="1" applyBorder="1" applyAlignment="1">
      <alignment vertical="center"/>
    </xf>
    <xf numFmtId="0" fontId="5" fillId="0" borderId="0" xfId="3" applyFont="1" applyAlignment="1">
      <alignment vertical="center"/>
    </xf>
    <xf numFmtId="43" fontId="5" fillId="0" borderId="1" xfId="4" applyFont="1" applyFill="1" applyBorder="1" applyAlignment="1">
      <alignment vertical="center"/>
    </xf>
    <xf numFmtId="43" fontId="5" fillId="0" borderId="1" xfId="3" applyNumberFormat="1" applyFont="1" applyFill="1" applyBorder="1" applyAlignment="1">
      <alignment vertical="center"/>
    </xf>
    <xf numFmtId="0" fontId="5" fillId="0" borderId="1" xfId="3" applyFont="1" applyFill="1" applyBorder="1" applyAlignment="1">
      <alignment vertical="center"/>
    </xf>
    <xf numFmtId="0" fontId="5" fillId="0" borderId="1" xfId="3" applyFont="1" applyFill="1" applyBorder="1" applyAlignment="1">
      <alignment vertical="center" wrapText="1"/>
    </xf>
    <xf numFmtId="43" fontId="5" fillId="0" borderId="17" xfId="4" applyFont="1" applyFill="1" applyBorder="1" applyAlignment="1">
      <alignment vertical="center"/>
    </xf>
    <xf numFmtId="43" fontId="5" fillId="0" borderId="16" xfId="3" applyNumberFormat="1" applyFont="1" applyFill="1" applyBorder="1" applyAlignment="1">
      <alignment vertical="center"/>
    </xf>
    <xf numFmtId="0" fontId="7" fillId="0" borderId="2" xfId="3" applyFont="1" applyFill="1" applyBorder="1" applyAlignment="1">
      <alignment vertical="center" wrapText="1"/>
    </xf>
    <xf numFmtId="43" fontId="5" fillId="0" borderId="2" xfId="4" applyFont="1" applyFill="1" applyBorder="1" applyAlignment="1">
      <alignment vertical="center"/>
    </xf>
    <xf numFmtId="43" fontId="5" fillId="0" borderId="20" xfId="3" applyNumberFormat="1" applyFont="1" applyFill="1" applyBorder="1" applyAlignment="1">
      <alignment vertical="center"/>
    </xf>
    <xf numFmtId="165" fontId="7" fillId="0" borderId="21" xfId="3" applyNumberFormat="1" applyFont="1" applyFill="1" applyBorder="1" applyAlignment="1">
      <alignment horizontal="center" vertical="center" wrapText="1"/>
    </xf>
    <xf numFmtId="0" fontId="7" fillId="0" borderId="17" xfId="3" applyFont="1" applyFill="1" applyBorder="1" applyAlignment="1">
      <alignment vertical="center" wrapText="1"/>
    </xf>
    <xf numFmtId="1" fontId="7" fillId="0" borderId="18" xfId="3" applyNumberFormat="1" applyFont="1" applyFill="1" applyBorder="1" applyAlignment="1">
      <alignment horizontal="center" vertical="center" wrapText="1"/>
    </xf>
    <xf numFmtId="1" fontId="7" fillId="0" borderId="22" xfId="3" applyNumberFormat="1" applyFont="1" applyFill="1" applyBorder="1" applyAlignment="1">
      <alignment horizontal="center" vertical="center" wrapText="1"/>
    </xf>
    <xf numFmtId="49" fontId="7" fillId="0" borderId="21" xfId="3" applyNumberFormat="1" applyFont="1" applyFill="1" applyBorder="1" applyAlignment="1">
      <alignment horizontal="center" vertical="center" wrapText="1"/>
    </xf>
    <xf numFmtId="43" fontId="17" fillId="0" borderId="15" xfId="4" applyFont="1" applyFill="1" applyBorder="1" applyAlignment="1">
      <alignment vertical="center"/>
    </xf>
    <xf numFmtId="43" fontId="17" fillId="0" borderId="15" xfId="3" applyNumberFormat="1" applyFont="1" applyFill="1" applyBorder="1" applyAlignment="1">
      <alignment vertical="center"/>
    </xf>
    <xf numFmtId="43" fontId="17" fillId="0" borderId="16" xfId="3" applyNumberFormat="1" applyFont="1" applyFill="1" applyBorder="1" applyAlignment="1">
      <alignment vertical="center"/>
    </xf>
    <xf numFmtId="43" fontId="18" fillId="0" borderId="1" xfId="4" applyFont="1" applyFill="1" applyBorder="1" applyAlignment="1">
      <alignment vertical="center"/>
    </xf>
    <xf numFmtId="43" fontId="18" fillId="0" borderId="1" xfId="3" applyNumberFormat="1" applyFont="1" applyFill="1" applyBorder="1" applyAlignment="1">
      <alignment vertical="center"/>
    </xf>
    <xf numFmtId="43" fontId="18" fillId="0" borderId="20" xfId="3" applyNumberFormat="1" applyFont="1" applyFill="1" applyBorder="1" applyAlignment="1">
      <alignment vertical="center"/>
    </xf>
    <xf numFmtId="1" fontId="7" fillId="0" borderId="19" xfId="3" applyNumberFormat="1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vertical="center" wrapText="1"/>
    </xf>
    <xf numFmtId="49" fontId="7" fillId="0" borderId="19" xfId="3" applyNumberFormat="1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left" vertical="center" wrapText="1"/>
    </xf>
    <xf numFmtId="43" fontId="5" fillId="0" borderId="24" xfId="4" applyFont="1" applyFill="1" applyBorder="1" applyAlignment="1">
      <alignment vertical="center"/>
    </xf>
    <xf numFmtId="0" fontId="5" fillId="0" borderId="1" xfId="3" applyFont="1" applyFill="1" applyBorder="1" applyAlignment="1">
      <alignment horizontal="left" vertical="center" wrapText="1"/>
    </xf>
    <xf numFmtId="43" fontId="7" fillId="0" borderId="1" xfId="4" applyFont="1" applyFill="1" applyBorder="1" applyAlignment="1">
      <alignment vertical="center"/>
    </xf>
    <xf numFmtId="43" fontId="7" fillId="0" borderId="15" xfId="4" applyFont="1" applyFill="1" applyBorder="1" applyAlignment="1">
      <alignment vertical="center"/>
    </xf>
    <xf numFmtId="43" fontId="5" fillId="0" borderId="0" xfId="3" applyNumberFormat="1" applyFont="1" applyFill="1"/>
    <xf numFmtId="43" fontId="7" fillId="0" borderId="20" xfId="3" applyNumberFormat="1" applyFont="1" applyFill="1" applyBorder="1" applyAlignment="1">
      <alignment vertical="center"/>
    </xf>
    <xf numFmtId="0" fontId="4" fillId="6" borderId="0" xfId="3" applyFont="1" applyFill="1"/>
    <xf numFmtId="0" fontId="20" fillId="6" borderId="0" xfId="0" applyFont="1" applyFill="1"/>
    <xf numFmtId="43" fontId="4" fillId="6" borderId="0" xfId="4" applyFont="1" applyFill="1"/>
    <xf numFmtId="0" fontId="23" fillId="3" borderId="37" xfId="0" applyFont="1" applyFill="1" applyBorder="1" applyAlignment="1">
      <alignment horizontal="center" vertical="center"/>
    </xf>
    <xf numFmtId="0" fontId="23" fillId="3" borderId="38" xfId="0" applyFont="1" applyFill="1" applyBorder="1" applyAlignment="1">
      <alignment horizontal="center" vertical="center"/>
    </xf>
    <xf numFmtId="0" fontId="23" fillId="3" borderId="39" xfId="0" applyFont="1" applyFill="1" applyBorder="1" applyAlignment="1">
      <alignment horizontal="center" vertical="center"/>
    </xf>
    <xf numFmtId="0" fontId="20" fillId="6" borderId="25" xfId="0" applyFont="1" applyFill="1" applyBorder="1"/>
    <xf numFmtId="0" fontId="20" fillId="6" borderId="26" xfId="0" applyFont="1" applyFill="1" applyBorder="1"/>
    <xf numFmtId="0" fontId="20" fillId="6" borderId="28" xfId="0" applyFont="1" applyFill="1" applyBorder="1"/>
    <xf numFmtId="0" fontId="2" fillId="6" borderId="0" xfId="0" applyFont="1" applyFill="1" applyBorder="1" applyAlignment="1">
      <alignment wrapText="1"/>
    </xf>
    <xf numFmtId="0" fontId="2" fillId="6" borderId="0" xfId="0" applyFont="1" applyFill="1" applyBorder="1"/>
    <xf numFmtId="0" fontId="2" fillId="6" borderId="0" xfId="0" applyFont="1" applyFill="1" applyAlignment="1">
      <alignment wrapText="1"/>
    </xf>
    <xf numFmtId="0" fontId="20" fillId="6" borderId="0" xfId="0" applyFont="1" applyFill="1" applyBorder="1"/>
    <xf numFmtId="0" fontId="20" fillId="6" borderId="41" xfId="0" applyFont="1" applyFill="1" applyBorder="1"/>
    <xf numFmtId="0" fontId="3" fillId="6" borderId="32" xfId="0" applyFont="1" applyFill="1" applyBorder="1"/>
    <xf numFmtId="0" fontId="3" fillId="6" borderId="0" xfId="0" applyFont="1" applyFill="1" applyBorder="1" applyAlignment="1">
      <alignment wrapText="1"/>
    </xf>
    <xf numFmtId="0" fontId="2" fillId="6" borderId="24" xfId="0" applyFont="1" applyFill="1" applyBorder="1"/>
    <xf numFmtId="0" fontId="2" fillId="6" borderId="25" xfId="0" applyFont="1" applyFill="1" applyBorder="1"/>
    <xf numFmtId="0" fontId="2" fillId="6" borderId="27" xfId="0" applyFont="1" applyFill="1" applyBorder="1"/>
    <xf numFmtId="43" fontId="2" fillId="6" borderId="40" xfId="1" applyFont="1" applyFill="1" applyBorder="1"/>
    <xf numFmtId="43" fontId="2" fillId="6" borderId="28" xfId="1" applyFont="1" applyFill="1" applyBorder="1"/>
    <xf numFmtId="43" fontId="2" fillId="6" borderId="29" xfId="1" applyFont="1" applyFill="1" applyBorder="1"/>
    <xf numFmtId="0" fontId="2" fillId="6" borderId="40" xfId="0" applyFont="1" applyFill="1" applyBorder="1"/>
    <xf numFmtId="0" fontId="2" fillId="6" borderId="28" xfId="0" applyFont="1" applyFill="1" applyBorder="1"/>
    <xf numFmtId="0" fontId="2" fillId="6" borderId="29" xfId="0" applyFont="1" applyFill="1" applyBorder="1"/>
    <xf numFmtId="0" fontId="22" fillId="7" borderId="28" xfId="3" applyFont="1" applyFill="1" applyBorder="1" applyAlignment="1"/>
    <xf numFmtId="0" fontId="22" fillId="7" borderId="0" xfId="3" applyFont="1" applyFill="1" applyBorder="1" applyAlignment="1"/>
    <xf numFmtId="0" fontId="22" fillId="7" borderId="29" xfId="3" applyFont="1" applyFill="1" applyBorder="1" applyAlignment="1"/>
    <xf numFmtId="0" fontId="22" fillId="7" borderId="30" xfId="3" applyFont="1" applyFill="1" applyBorder="1" applyAlignment="1"/>
    <xf numFmtId="0" fontId="22" fillId="7" borderId="31" xfId="3" applyFont="1" applyFill="1" applyBorder="1" applyAlignment="1"/>
    <xf numFmtId="0" fontId="22" fillId="7" borderId="23" xfId="3" applyFont="1" applyFill="1" applyBorder="1" applyAlignment="1"/>
    <xf numFmtId="1" fontId="7" fillId="0" borderId="42" xfId="3" applyNumberFormat="1" applyFont="1" applyFill="1" applyBorder="1" applyAlignment="1">
      <alignment horizontal="center" vertical="center" wrapText="1"/>
    </xf>
    <xf numFmtId="0" fontId="7" fillId="0" borderId="40" xfId="3" applyFont="1" applyFill="1" applyBorder="1" applyAlignment="1">
      <alignment vertical="center" wrapText="1"/>
    </xf>
    <xf numFmtId="43" fontId="5" fillId="0" borderId="40" xfId="4" applyFont="1" applyFill="1" applyBorder="1" applyAlignment="1">
      <alignment vertical="center"/>
    </xf>
    <xf numFmtId="43" fontId="2" fillId="6" borderId="1" xfId="0" applyNumberFormat="1" applyFont="1" applyFill="1" applyBorder="1"/>
    <xf numFmtId="49" fontId="7" fillId="0" borderId="43" xfId="3" applyNumberFormat="1" applyFont="1" applyFill="1" applyBorder="1" applyAlignment="1">
      <alignment horizontal="center" vertical="center" wrapText="1"/>
    </xf>
    <xf numFmtId="0" fontId="5" fillId="0" borderId="24" xfId="3" applyFont="1" applyFill="1" applyBorder="1" applyAlignment="1">
      <alignment horizontal="left" vertical="center" wrapText="1"/>
    </xf>
    <xf numFmtId="0" fontId="7" fillId="0" borderId="17" xfId="3" applyFont="1" applyFill="1" applyBorder="1" applyAlignment="1">
      <alignment horizontal="center" vertical="center" wrapText="1"/>
    </xf>
    <xf numFmtId="0" fontId="6" fillId="0" borderId="24" xfId="3" applyFont="1" applyFill="1" applyBorder="1" applyAlignment="1">
      <alignment vertical="center" wrapText="1"/>
    </xf>
    <xf numFmtId="0" fontId="23" fillId="3" borderId="45" xfId="0" applyFont="1" applyFill="1" applyBorder="1" applyAlignment="1">
      <alignment horizontal="center" vertical="center"/>
    </xf>
    <xf numFmtId="0" fontId="23" fillId="3" borderId="46" xfId="0" applyFont="1" applyFill="1" applyBorder="1" applyAlignment="1">
      <alignment horizontal="center" vertical="center"/>
    </xf>
    <xf numFmtId="0" fontId="23" fillId="3" borderId="47" xfId="0" applyFont="1" applyFill="1" applyBorder="1" applyAlignment="1">
      <alignment horizontal="center" vertical="center"/>
    </xf>
    <xf numFmtId="0" fontId="21" fillId="6" borderId="28" xfId="3" applyFont="1" applyFill="1" applyBorder="1" applyAlignment="1">
      <alignment horizontal="center"/>
    </xf>
    <xf numFmtId="0" fontId="21" fillId="6" borderId="0" xfId="3" applyFont="1" applyFill="1" applyBorder="1" applyAlignment="1">
      <alignment horizontal="center"/>
    </xf>
    <xf numFmtId="0" fontId="21" fillId="6" borderId="29" xfId="3" applyFont="1" applyFill="1" applyBorder="1" applyAlignment="1">
      <alignment horizontal="center"/>
    </xf>
    <xf numFmtId="0" fontId="20" fillId="6" borderId="29" xfId="0" applyFont="1" applyFill="1" applyBorder="1"/>
    <xf numFmtId="0" fontId="22" fillId="6" borderId="28" xfId="3" applyFont="1" applyFill="1" applyBorder="1" applyAlignment="1"/>
    <xf numFmtId="0" fontId="22" fillId="6" borderId="0" xfId="3" applyFont="1" applyFill="1" applyBorder="1" applyAlignment="1"/>
    <xf numFmtId="0" fontId="22" fillId="6" borderId="29" xfId="3" applyFont="1" applyFill="1" applyBorder="1" applyAlignment="1"/>
    <xf numFmtId="0" fontId="22" fillId="6" borderId="30" xfId="3" applyFont="1" applyFill="1" applyBorder="1" applyAlignment="1"/>
    <xf numFmtId="0" fontId="22" fillId="6" borderId="31" xfId="3" applyFont="1" applyFill="1" applyBorder="1" applyAlignment="1"/>
    <xf numFmtId="0" fontId="22" fillId="6" borderId="23" xfId="3" applyFont="1" applyFill="1" applyBorder="1" applyAlignment="1"/>
    <xf numFmtId="0" fontId="20" fillId="6" borderId="24" xfId="0" applyFont="1" applyFill="1" applyBorder="1"/>
    <xf numFmtId="0" fontId="20" fillId="6" borderId="27" xfId="0" applyFont="1" applyFill="1" applyBorder="1"/>
    <xf numFmtId="0" fontId="3" fillId="6" borderId="28" xfId="0" applyFont="1" applyFill="1" applyBorder="1"/>
    <xf numFmtId="0" fontId="20" fillId="6" borderId="40" xfId="0" applyFont="1" applyFill="1" applyBorder="1"/>
    <xf numFmtId="0" fontId="2" fillId="6" borderId="41" xfId="0" applyFont="1" applyFill="1" applyBorder="1"/>
    <xf numFmtId="0" fontId="24" fillId="6" borderId="0" xfId="3" applyFont="1" applyFill="1"/>
    <xf numFmtId="0" fontId="2" fillId="6" borderId="0" xfId="0" applyFont="1" applyFill="1"/>
    <xf numFmtId="43" fontId="24" fillId="6" borderId="0" xfId="4" applyFont="1" applyFill="1"/>
    <xf numFmtId="0" fontId="3" fillId="6" borderId="49" xfId="0" applyFont="1" applyFill="1" applyBorder="1"/>
    <xf numFmtId="0" fontId="3" fillId="6" borderId="50" xfId="0" applyFont="1" applyFill="1" applyBorder="1"/>
    <xf numFmtId="0" fontId="2" fillId="6" borderId="51" xfId="0" applyFont="1" applyFill="1" applyBorder="1"/>
    <xf numFmtId="0" fontId="2" fillId="6" borderId="52" xfId="0" applyFont="1" applyFill="1" applyBorder="1"/>
    <xf numFmtId="0" fontId="2" fillId="6" borderId="30" xfId="0" applyFont="1" applyFill="1" applyBorder="1"/>
    <xf numFmtId="0" fontId="3" fillId="6" borderId="23" xfId="0" applyFont="1" applyFill="1" applyBorder="1"/>
    <xf numFmtId="0" fontId="2" fillId="6" borderId="2" xfId="0" applyFont="1" applyFill="1" applyBorder="1"/>
    <xf numFmtId="0" fontId="3" fillId="6" borderId="33" xfId="0" applyFont="1" applyFill="1" applyBorder="1"/>
    <xf numFmtId="0" fontId="2" fillId="6" borderId="1" xfId="0" applyFont="1" applyFill="1" applyBorder="1"/>
    <xf numFmtId="0" fontId="3" fillId="6" borderId="27" xfId="0" applyFont="1" applyFill="1" applyBorder="1"/>
    <xf numFmtId="4" fontId="2" fillId="6" borderId="0" xfId="0" applyNumberFormat="1" applyFont="1" applyFill="1"/>
    <xf numFmtId="0" fontId="2" fillId="6" borderId="49" xfId="0" applyFont="1" applyFill="1" applyBorder="1"/>
    <xf numFmtId="0" fontId="3" fillId="6" borderId="4" xfId="0" applyFont="1" applyFill="1" applyBorder="1"/>
    <xf numFmtId="0" fontId="2" fillId="6" borderId="23" xfId="0" applyFont="1" applyFill="1" applyBorder="1"/>
    <xf numFmtId="0" fontId="2" fillId="6" borderId="26" xfId="0" applyFont="1" applyFill="1" applyBorder="1"/>
    <xf numFmtId="0" fontId="3" fillId="6" borderId="3" xfId="0" applyFont="1" applyFill="1" applyBorder="1"/>
    <xf numFmtId="0" fontId="2" fillId="6" borderId="31" xfId="0" applyFont="1" applyFill="1" applyBorder="1"/>
    <xf numFmtId="0" fontId="2" fillId="6" borderId="32" xfId="0" applyFont="1" applyFill="1" applyBorder="1"/>
    <xf numFmtId="0" fontId="3" fillId="6" borderId="32" xfId="0" applyFont="1" applyFill="1" applyBorder="1" applyAlignment="1">
      <alignment horizontal="center"/>
    </xf>
    <xf numFmtId="0" fontId="3" fillId="6" borderId="0" xfId="0" applyFont="1" applyFill="1" applyAlignment="1">
      <alignment horizontal="right" vertical="top"/>
    </xf>
    <xf numFmtId="0" fontId="3" fillId="6" borderId="0" xfId="0" applyFont="1" applyFill="1" applyAlignment="1">
      <alignment vertical="top"/>
    </xf>
    <xf numFmtId="0" fontId="21" fillId="6" borderId="0" xfId="3" applyFont="1" applyFill="1" applyBorder="1" applyAlignment="1">
      <alignment horizontal="right"/>
    </xf>
    <xf numFmtId="43" fontId="2" fillId="6" borderId="2" xfId="0" applyNumberFormat="1" applyFont="1" applyFill="1" applyBorder="1"/>
    <xf numFmtId="43" fontId="2" fillId="6" borderId="50" xfId="0" applyNumberFormat="1" applyFont="1" applyFill="1" applyBorder="1"/>
    <xf numFmtId="43" fontId="2" fillId="6" borderId="51" xfId="0" applyNumberFormat="1" applyFont="1" applyFill="1" applyBorder="1"/>
    <xf numFmtId="43" fontId="20" fillId="6" borderId="40" xfId="0" applyNumberFormat="1" applyFont="1" applyFill="1" applyBorder="1"/>
    <xf numFmtId="43" fontId="20" fillId="6" borderId="29" xfId="0" applyNumberFormat="1" applyFont="1" applyFill="1" applyBorder="1"/>
    <xf numFmtId="43" fontId="5" fillId="0" borderId="0" xfId="3" applyNumberFormat="1" applyFont="1" applyAlignment="1">
      <alignment vertical="center"/>
    </xf>
    <xf numFmtId="43" fontId="20" fillId="6" borderId="0" xfId="0" applyNumberFormat="1" applyFont="1" applyFill="1"/>
    <xf numFmtId="43" fontId="5" fillId="2" borderId="0" xfId="3" applyNumberFormat="1" applyFont="1" applyFill="1" applyAlignment="1">
      <alignment vertical="center"/>
    </xf>
    <xf numFmtId="43" fontId="2" fillId="6" borderId="0" xfId="0" applyNumberFormat="1" applyFont="1" applyFill="1"/>
    <xf numFmtId="0" fontId="16" fillId="0" borderId="17" xfId="3" applyFont="1" applyFill="1" applyBorder="1" applyAlignment="1">
      <alignment vertical="center" wrapText="1"/>
    </xf>
    <xf numFmtId="43" fontId="2" fillId="6" borderId="0" xfId="1" applyFont="1" applyFill="1"/>
    <xf numFmtId="43" fontId="5" fillId="0" borderId="0" xfId="1" applyFont="1" applyFill="1"/>
    <xf numFmtId="43" fontId="5" fillId="0" borderId="0" xfId="3" applyNumberFormat="1" applyFont="1"/>
    <xf numFmtId="44" fontId="5" fillId="0" borderId="0" xfId="3" applyNumberFormat="1" applyFont="1" applyFill="1"/>
    <xf numFmtId="43" fontId="5" fillId="0" borderId="0" xfId="1" applyFont="1"/>
    <xf numFmtId="49" fontId="5" fillId="0" borderId="0" xfId="3" applyNumberFormat="1" applyFont="1" applyAlignment="1">
      <alignment horizontal="left" vertical="center"/>
    </xf>
    <xf numFmtId="0" fontId="7" fillId="0" borderId="0" xfId="3" applyFont="1" applyAlignment="1">
      <alignment vertical="center"/>
    </xf>
    <xf numFmtId="0" fontId="20" fillId="0" borderId="0" xfId="0" applyFont="1"/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43" fontId="24" fillId="6" borderId="0" xfId="1" applyFont="1" applyFill="1" applyBorder="1" applyProtection="1"/>
    <xf numFmtId="171" fontId="25" fillId="8" borderId="0" xfId="1" applyNumberFormat="1" applyFont="1" applyFill="1" applyBorder="1" applyAlignment="1" applyProtection="1">
      <alignment vertical="center"/>
    </xf>
    <xf numFmtId="0" fontId="26" fillId="6" borderId="0" xfId="0" applyFont="1" applyFill="1"/>
    <xf numFmtId="171" fontId="28" fillId="3" borderId="28" xfId="1" applyNumberFormat="1" applyFont="1" applyFill="1" applyBorder="1" applyAlignment="1" applyProtection="1">
      <alignment horizontal="center" vertical="center"/>
    </xf>
    <xf numFmtId="171" fontId="27" fillId="3" borderId="31" xfId="1" applyNumberFormat="1" applyFont="1" applyFill="1" applyBorder="1" applyAlignment="1" applyProtection="1">
      <alignment horizontal="left" vertical="center"/>
    </xf>
    <xf numFmtId="171" fontId="27" fillId="3" borderId="31" xfId="1" applyNumberFormat="1" applyFont="1" applyFill="1" applyBorder="1" applyAlignment="1" applyProtection="1">
      <alignment horizontal="center" vertical="center"/>
    </xf>
    <xf numFmtId="171" fontId="27" fillId="3" borderId="23" xfId="1" applyNumberFormat="1" applyFont="1" applyFill="1" applyBorder="1" applyAlignment="1" applyProtection="1">
      <alignment horizontal="center" vertical="center"/>
    </xf>
    <xf numFmtId="171" fontId="28" fillId="3" borderId="28" xfId="1" applyNumberFormat="1" applyFont="1" applyFill="1" applyBorder="1" applyAlignment="1" applyProtection="1">
      <alignment horizontal="left" vertical="center"/>
    </xf>
    <xf numFmtId="171" fontId="27" fillId="3" borderId="29" xfId="1" applyNumberFormat="1" applyFont="1" applyFill="1" applyBorder="1" applyAlignment="1" applyProtection="1">
      <alignment horizontal="center" vertical="center"/>
    </xf>
    <xf numFmtId="2" fontId="5" fillId="0" borderId="0" xfId="4" applyNumberFormat="1" applyFont="1" applyFill="1" applyBorder="1" applyAlignment="1">
      <alignment horizontal="center"/>
    </xf>
    <xf numFmtId="0" fontId="23" fillId="3" borderId="36" xfId="0" applyFont="1" applyFill="1" applyBorder="1" applyAlignment="1">
      <alignment horizontal="center" vertical="center"/>
    </xf>
    <xf numFmtId="0" fontId="21" fillId="7" borderId="25" xfId="3" applyFont="1" applyFill="1" applyBorder="1" applyAlignment="1">
      <alignment horizontal="center"/>
    </xf>
    <xf numFmtId="0" fontId="21" fillId="7" borderId="26" xfId="3" applyFont="1" applyFill="1" applyBorder="1" applyAlignment="1">
      <alignment horizontal="center"/>
    </xf>
    <xf numFmtId="0" fontId="21" fillId="7" borderId="27" xfId="3" applyFont="1" applyFill="1" applyBorder="1" applyAlignment="1">
      <alignment horizontal="center"/>
    </xf>
    <xf numFmtId="0" fontId="21" fillId="7" borderId="28" xfId="3" applyFont="1" applyFill="1" applyBorder="1" applyAlignment="1">
      <alignment horizontal="center"/>
    </xf>
    <xf numFmtId="0" fontId="21" fillId="7" borderId="0" xfId="3" applyFont="1" applyFill="1" applyBorder="1" applyAlignment="1">
      <alignment horizontal="center"/>
    </xf>
    <xf numFmtId="0" fontId="21" fillId="7" borderId="29" xfId="3" applyFont="1" applyFill="1" applyBorder="1" applyAlignment="1">
      <alignment horizontal="center"/>
    </xf>
    <xf numFmtId="0" fontId="23" fillId="3" borderId="25" xfId="0" applyFont="1" applyFill="1" applyBorder="1" applyAlignment="1">
      <alignment horizontal="center" vertical="center"/>
    </xf>
    <xf numFmtId="0" fontId="23" fillId="3" borderId="27" xfId="0" applyFont="1" applyFill="1" applyBorder="1" applyAlignment="1">
      <alignment horizontal="center" vertical="center"/>
    </xf>
    <xf numFmtId="0" fontId="23" fillId="3" borderId="28" xfId="0" applyFont="1" applyFill="1" applyBorder="1" applyAlignment="1">
      <alignment horizontal="center" vertical="center"/>
    </xf>
    <xf numFmtId="0" fontId="23" fillId="3" borderId="29" xfId="0" applyFont="1" applyFill="1" applyBorder="1" applyAlignment="1">
      <alignment horizontal="center" vertical="center"/>
    </xf>
    <xf numFmtId="0" fontId="23" fillId="3" borderId="30" xfId="0" applyFont="1" applyFill="1" applyBorder="1" applyAlignment="1">
      <alignment horizontal="center" vertical="center"/>
    </xf>
    <xf numFmtId="0" fontId="23" fillId="3" borderId="23" xfId="0" applyFont="1" applyFill="1" applyBorder="1" applyAlignment="1">
      <alignment horizontal="center" vertical="center"/>
    </xf>
    <xf numFmtId="0" fontId="23" fillId="3" borderId="32" xfId="0" applyFont="1" applyFill="1" applyBorder="1" applyAlignment="1">
      <alignment horizontal="center" vertical="center"/>
    </xf>
    <xf numFmtId="0" fontId="23" fillId="3" borderId="33" xfId="0" applyFont="1" applyFill="1" applyBorder="1" applyAlignment="1">
      <alignment horizontal="center" vertical="center"/>
    </xf>
    <xf numFmtId="0" fontId="23" fillId="3" borderId="34" xfId="0" applyFont="1" applyFill="1" applyBorder="1" applyAlignment="1">
      <alignment horizontal="center" vertical="center"/>
    </xf>
    <xf numFmtId="0" fontId="23" fillId="3" borderId="35" xfId="0" applyFont="1" applyFill="1" applyBorder="1" applyAlignment="1">
      <alignment horizontal="center" vertical="center"/>
    </xf>
    <xf numFmtId="0" fontId="23" fillId="3" borderId="36" xfId="0" applyFont="1" applyFill="1" applyBorder="1" applyAlignment="1">
      <alignment horizontal="center" vertical="center" wrapText="1"/>
    </xf>
    <xf numFmtId="0" fontId="6" fillId="4" borderId="5" xfId="3" applyFont="1" applyFill="1" applyBorder="1" applyAlignment="1">
      <alignment horizontal="center"/>
    </xf>
    <xf numFmtId="0" fontId="6" fillId="4" borderId="6" xfId="3" applyFont="1" applyFill="1" applyBorder="1" applyAlignment="1">
      <alignment horizontal="center"/>
    </xf>
    <xf numFmtId="0" fontId="6" fillId="4" borderId="7" xfId="3" applyFont="1" applyFill="1" applyBorder="1" applyAlignment="1">
      <alignment horizontal="center"/>
    </xf>
    <xf numFmtId="0" fontId="6" fillId="4" borderId="8" xfId="3" applyFont="1" applyFill="1" applyBorder="1" applyAlignment="1">
      <alignment horizontal="center"/>
    </xf>
    <xf numFmtId="0" fontId="6" fillId="4" borderId="0" xfId="3" applyFont="1" applyFill="1" applyBorder="1" applyAlignment="1">
      <alignment horizontal="center"/>
    </xf>
    <xf numFmtId="0" fontId="6" fillId="4" borderId="9" xfId="3" applyFont="1" applyFill="1" applyBorder="1" applyAlignment="1">
      <alignment horizontal="center"/>
    </xf>
    <xf numFmtId="0" fontId="6" fillId="4" borderId="10" xfId="3" applyFont="1" applyFill="1" applyBorder="1" applyAlignment="1">
      <alignment horizontal="center"/>
    </xf>
    <xf numFmtId="0" fontId="6" fillId="4" borderId="11" xfId="3" applyFont="1" applyFill="1" applyBorder="1" applyAlignment="1">
      <alignment horizontal="center"/>
    </xf>
    <xf numFmtId="0" fontId="6" fillId="4" borderId="12" xfId="3" applyFont="1" applyFill="1" applyBorder="1" applyAlignment="1">
      <alignment horizontal="center"/>
    </xf>
    <xf numFmtId="0" fontId="7" fillId="0" borderId="44" xfId="3" applyFont="1" applyFill="1" applyBorder="1" applyAlignment="1">
      <alignment horizontal="left" vertical="center" wrapText="1"/>
    </xf>
    <xf numFmtId="0" fontId="7" fillId="0" borderId="33" xfId="3" applyFont="1" applyFill="1" applyBorder="1" applyAlignment="1">
      <alignment horizontal="left" vertical="center" wrapText="1"/>
    </xf>
    <xf numFmtId="0" fontId="7" fillId="0" borderId="13" xfId="3" applyFont="1" applyFill="1" applyBorder="1" applyAlignment="1">
      <alignment horizontal="left" vertical="center" wrapText="1"/>
    </xf>
    <xf numFmtId="0" fontId="7" fillId="0" borderId="14" xfId="3" applyFont="1" applyFill="1" applyBorder="1" applyAlignment="1">
      <alignment horizontal="left" vertical="center" wrapText="1"/>
    </xf>
    <xf numFmtId="0" fontId="7" fillId="0" borderId="44" xfId="3" applyFont="1" applyFill="1" applyBorder="1" applyAlignment="1">
      <alignment vertical="center" wrapText="1"/>
    </xf>
    <xf numFmtId="0" fontId="7" fillId="0" borderId="33" xfId="3" applyFont="1" applyFill="1" applyBorder="1" applyAlignment="1">
      <alignment vertical="center" wrapText="1"/>
    </xf>
    <xf numFmtId="0" fontId="16" fillId="0" borderId="13" xfId="3" applyFont="1" applyFill="1" applyBorder="1" applyAlignment="1">
      <alignment horizontal="left" vertical="center" wrapText="1"/>
    </xf>
    <xf numFmtId="0" fontId="16" fillId="0" borderId="14" xfId="3" applyFont="1" applyFill="1" applyBorder="1" applyAlignment="1">
      <alignment horizontal="left" vertical="center" wrapText="1"/>
    </xf>
    <xf numFmtId="0" fontId="16" fillId="0" borderId="44" xfId="3" applyFont="1" applyFill="1" applyBorder="1" applyAlignment="1">
      <alignment horizontal="left" vertical="center" wrapText="1"/>
    </xf>
    <xf numFmtId="0" fontId="16" fillId="0" borderId="33" xfId="3" applyFont="1" applyFill="1" applyBorder="1" applyAlignment="1">
      <alignment horizontal="left" vertical="center" wrapText="1"/>
    </xf>
    <xf numFmtId="0" fontId="21" fillId="6" borderId="25" xfId="3" applyFont="1" applyFill="1" applyBorder="1" applyAlignment="1">
      <alignment horizontal="center"/>
    </xf>
    <xf numFmtId="0" fontId="21" fillId="6" borderId="26" xfId="3" applyFont="1" applyFill="1" applyBorder="1" applyAlignment="1">
      <alignment horizontal="center"/>
    </xf>
    <xf numFmtId="0" fontId="21" fillId="6" borderId="27" xfId="3" applyFont="1" applyFill="1" applyBorder="1" applyAlignment="1">
      <alignment horizontal="center"/>
    </xf>
    <xf numFmtId="0" fontId="21" fillId="6" borderId="28" xfId="3" applyFont="1" applyFill="1" applyBorder="1" applyAlignment="1">
      <alignment horizontal="center"/>
    </xf>
    <xf numFmtId="0" fontId="21" fillId="6" borderId="0" xfId="3" applyFont="1" applyFill="1" applyBorder="1" applyAlignment="1">
      <alignment horizontal="center"/>
    </xf>
    <xf numFmtId="0" fontId="21" fillId="6" borderId="29" xfId="3" applyFont="1" applyFill="1" applyBorder="1" applyAlignment="1">
      <alignment horizontal="center"/>
    </xf>
    <xf numFmtId="0" fontId="23" fillId="3" borderId="48" xfId="0" applyFont="1" applyFill="1" applyBorder="1" applyAlignment="1">
      <alignment horizontal="center" vertical="center"/>
    </xf>
    <xf numFmtId="0" fontId="23" fillId="3" borderId="26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0" fontId="23" fillId="3" borderId="31" xfId="0" applyFont="1" applyFill="1" applyBorder="1" applyAlignment="1">
      <alignment horizontal="center" vertical="center"/>
    </xf>
    <xf numFmtId="0" fontId="23" fillId="3" borderId="24" xfId="0" applyFont="1" applyFill="1" applyBorder="1" applyAlignment="1">
      <alignment horizontal="center" vertical="center"/>
    </xf>
    <xf numFmtId="0" fontId="23" fillId="3" borderId="40" xfId="0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left" vertical="center" wrapText="1"/>
    </xf>
    <xf numFmtId="0" fontId="2" fillId="6" borderId="0" xfId="0" applyFont="1" applyFill="1" applyAlignment="1">
      <alignment horizontal="left" wrapText="1"/>
    </xf>
    <xf numFmtId="0" fontId="0" fillId="0" borderId="31" xfId="0" applyBorder="1" applyAlignment="1">
      <alignment horizontal="center"/>
    </xf>
    <xf numFmtId="0" fontId="2" fillId="6" borderId="26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right"/>
    </xf>
    <xf numFmtId="0" fontId="2" fillId="0" borderId="1" xfId="0" applyFont="1" applyBorder="1" applyAlignment="1" applyProtection="1">
      <alignment horizontal="left"/>
      <protection locked="0"/>
    </xf>
    <xf numFmtId="3" fontId="2" fillId="0" borderId="1" xfId="0" applyNumberFormat="1" applyFont="1" applyBorder="1" applyAlignment="1" applyProtection="1">
      <alignment horizontal="right"/>
      <protection locked="0"/>
    </xf>
    <xf numFmtId="3" fontId="2" fillId="0" borderId="1" xfId="0" applyNumberFormat="1" applyFont="1" applyBorder="1" applyAlignment="1" applyProtection="1">
      <alignment horizontal="right"/>
    </xf>
    <xf numFmtId="0" fontId="3" fillId="0" borderId="1" xfId="0" applyFont="1" applyBorder="1" applyAlignment="1">
      <alignment horizontal="right"/>
    </xf>
    <xf numFmtId="3" fontId="3" fillId="0" borderId="1" xfId="0" applyNumberFormat="1" applyFont="1" applyBorder="1" applyAlignment="1" applyProtection="1">
      <alignment horizontal="right"/>
    </xf>
    <xf numFmtId="171" fontId="29" fillId="3" borderId="41" xfId="1" applyNumberFormat="1" applyFont="1" applyFill="1" applyBorder="1" applyAlignment="1" applyProtection="1">
      <alignment horizontal="center" vertical="center"/>
    </xf>
    <xf numFmtId="171" fontId="29" fillId="3" borderId="32" xfId="1" applyNumberFormat="1" applyFont="1" applyFill="1" applyBorder="1" applyAlignment="1" applyProtection="1">
      <alignment horizontal="center" vertical="center"/>
    </xf>
    <xf numFmtId="171" fontId="29" fillId="3" borderId="33" xfId="1" applyNumberFormat="1" applyFont="1" applyFill="1" applyBorder="1" applyAlignment="1" applyProtection="1">
      <alignment horizontal="center" vertical="center"/>
    </xf>
    <xf numFmtId="0" fontId="2" fillId="0" borderId="41" xfId="0" applyFont="1" applyBorder="1" applyAlignment="1" applyProtection="1">
      <alignment horizontal="left"/>
      <protection locked="0"/>
    </xf>
    <xf numFmtId="0" fontId="2" fillId="0" borderId="33" xfId="0" applyFont="1" applyBorder="1" applyAlignment="1" applyProtection="1">
      <alignment horizontal="left"/>
      <protection locked="0"/>
    </xf>
    <xf numFmtId="0" fontId="3" fillId="0" borderId="41" xfId="0" applyFont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 locked="0"/>
    </xf>
    <xf numFmtId="171" fontId="27" fillId="3" borderId="25" xfId="1" applyNumberFormat="1" applyFont="1" applyFill="1" applyBorder="1" applyAlignment="1" applyProtection="1">
      <alignment horizontal="center" vertical="center"/>
    </xf>
    <xf numFmtId="171" fontId="27" fillId="3" borderId="26" xfId="1" applyNumberFormat="1" applyFont="1" applyFill="1" applyBorder="1" applyAlignment="1" applyProtection="1">
      <alignment horizontal="center" vertical="center"/>
    </xf>
    <xf numFmtId="171" fontId="27" fillId="3" borderId="27" xfId="1" applyNumberFormat="1" applyFont="1" applyFill="1" applyBorder="1" applyAlignment="1" applyProtection="1">
      <alignment horizontal="center" vertical="center"/>
    </xf>
    <xf numFmtId="171" fontId="27" fillId="3" borderId="28" xfId="1" applyNumberFormat="1" applyFont="1" applyFill="1" applyBorder="1" applyAlignment="1" applyProtection="1">
      <alignment horizontal="center" vertical="center"/>
      <protection locked="0"/>
    </xf>
    <xf numFmtId="171" fontId="27" fillId="3" borderId="0" xfId="1" applyNumberFormat="1" applyFont="1" applyFill="1" applyBorder="1" applyAlignment="1" applyProtection="1">
      <alignment horizontal="center" vertical="center"/>
      <protection locked="0"/>
    </xf>
    <xf numFmtId="171" fontId="27" fillId="3" borderId="29" xfId="1" applyNumberFormat="1" applyFont="1" applyFill="1" applyBorder="1" applyAlignment="1" applyProtection="1">
      <alignment horizontal="center" vertical="center"/>
      <protection locked="0"/>
    </xf>
    <xf numFmtId="171" fontId="27" fillId="3" borderId="28" xfId="1" applyNumberFormat="1" applyFont="1" applyFill="1" applyBorder="1" applyAlignment="1" applyProtection="1">
      <alignment horizontal="center" vertical="center"/>
    </xf>
    <xf numFmtId="171" fontId="27" fillId="3" borderId="0" xfId="1" applyNumberFormat="1" applyFont="1" applyFill="1" applyBorder="1" applyAlignment="1" applyProtection="1">
      <alignment horizontal="center" vertical="center"/>
    </xf>
    <xf numFmtId="171" fontId="27" fillId="3" borderId="29" xfId="1" applyNumberFormat="1" applyFont="1" applyFill="1" applyBorder="1" applyAlignment="1" applyProtection="1">
      <alignment horizontal="center" vertical="center"/>
    </xf>
    <xf numFmtId="171" fontId="27" fillId="3" borderId="30" xfId="1" applyNumberFormat="1" applyFont="1" applyFill="1" applyBorder="1" applyAlignment="1" applyProtection="1">
      <alignment horizontal="center" vertical="center"/>
    </xf>
    <xf numFmtId="171" fontId="27" fillId="3" borderId="31" xfId="1" applyNumberFormat="1" applyFont="1" applyFill="1" applyBorder="1" applyAlignment="1" applyProtection="1">
      <alignment horizontal="center" vertical="center"/>
    </xf>
    <xf numFmtId="171" fontId="27" fillId="3" borderId="23" xfId="1" applyNumberFormat="1" applyFont="1" applyFill="1" applyBorder="1" applyAlignment="1" applyProtection="1">
      <alignment horizontal="center" vertical="center"/>
    </xf>
    <xf numFmtId="171" fontId="29" fillId="3" borderId="25" xfId="1" applyNumberFormat="1" applyFont="1" applyFill="1" applyBorder="1" applyAlignment="1" applyProtection="1">
      <alignment horizontal="center" vertical="center"/>
    </xf>
    <xf numFmtId="171" fontId="29" fillId="3" borderId="27" xfId="1" applyNumberFormat="1" applyFont="1" applyFill="1" applyBorder="1" applyAlignment="1" applyProtection="1">
      <alignment horizontal="center" vertical="center"/>
    </xf>
    <xf numFmtId="171" fontId="29" fillId="3" borderId="30" xfId="1" applyNumberFormat="1" applyFont="1" applyFill="1" applyBorder="1" applyAlignment="1" applyProtection="1">
      <alignment horizontal="center" vertical="center"/>
    </xf>
    <xf numFmtId="171" fontId="29" fillId="3" borderId="23" xfId="1" applyNumberFormat="1" applyFont="1" applyFill="1" applyBorder="1" applyAlignment="1" applyProtection="1">
      <alignment horizontal="center" vertical="center"/>
    </xf>
    <xf numFmtId="0" fontId="2" fillId="0" borderId="31" xfId="0" applyFont="1" applyBorder="1" applyAlignment="1">
      <alignment horizontal="center"/>
    </xf>
    <xf numFmtId="171" fontId="29" fillId="3" borderId="1" xfId="1" applyNumberFormat="1" applyFont="1" applyFill="1" applyBorder="1" applyAlignment="1" applyProtection="1">
      <alignment horizontal="center" vertical="center"/>
    </xf>
    <xf numFmtId="0" fontId="30" fillId="0" borderId="0" xfId="3" applyFont="1" applyFill="1" applyBorder="1"/>
    <xf numFmtId="0" fontId="30" fillId="0" borderId="0" xfId="3" applyFont="1" applyFill="1" applyBorder="1" applyAlignment="1">
      <alignment horizontal="center"/>
    </xf>
    <xf numFmtId="0" fontId="30" fillId="0" borderId="0" xfId="3" applyFont="1" applyFill="1" applyBorder="1" applyAlignment="1"/>
    <xf numFmtId="0" fontId="30" fillId="0" borderId="0" xfId="3" applyFont="1" applyBorder="1"/>
    <xf numFmtId="0" fontId="30" fillId="0" borderId="0" xfId="3" applyFont="1" applyBorder="1" applyAlignment="1">
      <alignment horizontal="center"/>
    </xf>
    <xf numFmtId="0" fontId="31" fillId="0" borderId="0" xfId="3" applyFont="1" applyBorder="1"/>
    <xf numFmtId="0" fontId="31" fillId="0" borderId="0" xfId="3" applyFont="1" applyFill="1" applyBorder="1"/>
    <xf numFmtId="0" fontId="31" fillId="0" borderId="0" xfId="3" applyFont="1" applyFill="1" applyBorder="1" applyAlignment="1">
      <alignment horizontal="center"/>
    </xf>
    <xf numFmtId="0" fontId="32" fillId="0" borderId="0" xfId="3" applyFont="1" applyFill="1" applyBorder="1"/>
    <xf numFmtId="0" fontId="31" fillId="0" borderId="0" xfId="3" applyFont="1" applyBorder="1" applyAlignment="1">
      <alignment horizontal="center"/>
    </xf>
    <xf numFmtId="0" fontId="31" fillId="0" borderId="0" xfId="3" applyFont="1" applyFill="1" applyBorder="1" applyAlignment="1"/>
    <xf numFmtId="43" fontId="30" fillId="0" borderId="0" xfId="4" applyFont="1" applyFill="1" applyBorder="1"/>
    <xf numFmtId="43" fontId="32" fillId="0" borderId="0" xfId="4" applyFont="1" applyFill="1" applyBorder="1"/>
    <xf numFmtId="43" fontId="20" fillId="6" borderId="1" xfId="0" applyNumberFormat="1" applyFont="1" applyFill="1" applyBorder="1"/>
    <xf numFmtId="43" fontId="20" fillId="6" borderId="41" xfId="0" applyNumberFormat="1" applyFont="1" applyFill="1" applyBorder="1"/>
    <xf numFmtId="43" fontId="20" fillId="6" borderId="33" xfId="0" applyNumberFormat="1" applyFont="1" applyFill="1" applyBorder="1"/>
  </cellXfs>
  <cellStyles count="332">
    <cellStyle name="Euro" xfId="5"/>
    <cellStyle name="Euro 10" xfId="6"/>
    <cellStyle name="Euro 11" xfId="7"/>
    <cellStyle name="Euro 12" xfId="8"/>
    <cellStyle name="Euro 13" xfId="9"/>
    <cellStyle name="Euro 14" xfId="10"/>
    <cellStyle name="Euro 15" xfId="11"/>
    <cellStyle name="Euro 16" xfId="12"/>
    <cellStyle name="Euro 17" xfId="13"/>
    <cellStyle name="Euro 18" xfId="14"/>
    <cellStyle name="Euro 19" xfId="15"/>
    <cellStyle name="Euro 2" xfId="16"/>
    <cellStyle name="Euro 20" xfId="17"/>
    <cellStyle name="Euro 21" xfId="18"/>
    <cellStyle name="Euro 22" xfId="19"/>
    <cellStyle name="Euro 23" xfId="20"/>
    <cellStyle name="Euro 3" xfId="21"/>
    <cellStyle name="Euro 4" xfId="22"/>
    <cellStyle name="Euro 5" xfId="23"/>
    <cellStyle name="Euro 6" xfId="24"/>
    <cellStyle name="Euro 7" xfId="25"/>
    <cellStyle name="Euro 8" xfId="26"/>
    <cellStyle name="Euro 9" xfId="27"/>
    <cellStyle name="Hipervínculo 2" xfId="28"/>
    <cellStyle name="Hipervínculo 3" xfId="29"/>
    <cellStyle name="Hipervínculo 4" xfId="30"/>
    <cellStyle name="Millares" xfId="1" builtinId="3"/>
    <cellStyle name="Millares 10" xfId="31"/>
    <cellStyle name="Millares 10 2" xfId="32"/>
    <cellStyle name="Millares 10 3" xfId="33"/>
    <cellStyle name="Millares 10 4" xfId="34"/>
    <cellStyle name="Millares 10 5" xfId="35"/>
    <cellStyle name="Millares 11" xfId="36"/>
    <cellStyle name="Millares 11 2" xfId="37"/>
    <cellStyle name="Millares 11 3" xfId="38"/>
    <cellStyle name="Millares 11 4" xfId="39"/>
    <cellStyle name="Millares 11 5" xfId="40"/>
    <cellStyle name="Millares 12" xfId="41"/>
    <cellStyle name="Millares 12 2" xfId="42"/>
    <cellStyle name="Millares 12 3" xfId="43"/>
    <cellStyle name="Millares 12 4" xfId="44"/>
    <cellStyle name="Millares 12 5" xfId="45"/>
    <cellStyle name="Millares 13" xfId="46"/>
    <cellStyle name="Millares 13 2" xfId="47"/>
    <cellStyle name="Millares 13 3" xfId="48"/>
    <cellStyle name="Millares 13 4" xfId="49"/>
    <cellStyle name="Millares 13 5" xfId="50"/>
    <cellStyle name="Millares 14" xfId="51"/>
    <cellStyle name="Millares 14 2" xfId="52"/>
    <cellStyle name="Millares 14 3" xfId="53"/>
    <cellStyle name="Millares 14 4" xfId="54"/>
    <cellStyle name="Millares 14 5" xfId="55"/>
    <cellStyle name="Millares 15" xfId="56"/>
    <cellStyle name="Millares 15 2" xfId="57"/>
    <cellStyle name="Millares 15 3" xfId="58"/>
    <cellStyle name="Millares 15 4" xfId="59"/>
    <cellStyle name="Millares 15 5" xfId="60"/>
    <cellStyle name="Millares 16" xfId="61"/>
    <cellStyle name="Millares 16 2" xfId="62"/>
    <cellStyle name="Millares 16 3" xfId="63"/>
    <cellStyle name="Millares 16 4" xfId="64"/>
    <cellStyle name="Millares 16 5" xfId="65"/>
    <cellStyle name="Millares 17" xfId="66"/>
    <cellStyle name="Millares 17 2" xfId="67"/>
    <cellStyle name="Millares 17 3" xfId="68"/>
    <cellStyle name="Millares 17 4" xfId="69"/>
    <cellStyle name="Millares 17 5" xfId="70"/>
    <cellStyle name="Millares 18" xfId="71"/>
    <cellStyle name="Millares 18 2" xfId="72"/>
    <cellStyle name="Millares 18 3" xfId="73"/>
    <cellStyle name="Millares 18 4" xfId="74"/>
    <cellStyle name="Millares 18 5" xfId="75"/>
    <cellStyle name="Millares 19" xfId="76"/>
    <cellStyle name="Millares 19 2" xfId="77"/>
    <cellStyle name="Millares 19 3" xfId="78"/>
    <cellStyle name="Millares 19 4" xfId="79"/>
    <cellStyle name="Millares 19 5" xfId="80"/>
    <cellStyle name="Millares 2" xfId="4"/>
    <cellStyle name="Millares 2 2" xfId="81"/>
    <cellStyle name="Millares 2 2 2" xfId="82"/>
    <cellStyle name="Millares 2 3" xfId="83"/>
    <cellStyle name="Millares 2 4" xfId="84"/>
    <cellStyle name="Millares 2 5" xfId="85"/>
    <cellStyle name="Millares 20" xfId="86"/>
    <cellStyle name="Millares 20 2" xfId="87"/>
    <cellStyle name="Millares 20 2 2" xfId="88"/>
    <cellStyle name="Millares 20 2 3" xfId="89"/>
    <cellStyle name="Millares 20 2 4" xfId="90"/>
    <cellStyle name="Millares 20 3" xfId="91"/>
    <cellStyle name="Millares 20 4" xfId="92"/>
    <cellStyle name="Millares 21" xfId="93"/>
    <cellStyle name="Millares 24" xfId="94"/>
    <cellStyle name="Millares 25" xfId="95"/>
    <cellStyle name="Millares 26" xfId="96"/>
    <cellStyle name="Millares 28" xfId="97"/>
    <cellStyle name="Millares 29" xfId="98"/>
    <cellStyle name="Millares 3" xfId="99"/>
    <cellStyle name="Millares 3 2" xfId="100"/>
    <cellStyle name="Millares 3 3" xfId="101"/>
    <cellStyle name="Millares 3 4" xfId="102"/>
    <cellStyle name="Millares 3 5" xfId="103"/>
    <cellStyle name="Millares 30" xfId="104"/>
    <cellStyle name="Millares 31" xfId="105"/>
    <cellStyle name="Millares 32" xfId="106"/>
    <cellStyle name="Millares 33" xfId="107"/>
    <cellStyle name="Millares 34" xfId="108"/>
    <cellStyle name="Millares 35" xfId="109"/>
    <cellStyle name="Millares 36" xfId="110"/>
    <cellStyle name="Millares 39" xfId="111"/>
    <cellStyle name="Millares 4" xfId="112"/>
    <cellStyle name="Millares 4 10" xfId="113"/>
    <cellStyle name="Millares 4 11" xfId="114"/>
    <cellStyle name="Millares 4 12" xfId="115"/>
    <cellStyle name="Millares 4 13" xfId="116"/>
    <cellStyle name="Millares 4 14" xfId="117"/>
    <cellStyle name="Millares 4 15" xfId="118"/>
    <cellStyle name="Millares 4 16" xfId="119"/>
    <cellStyle name="Millares 4 17" xfId="120"/>
    <cellStyle name="Millares 4 2" xfId="121"/>
    <cellStyle name="Millares 4 3" xfId="122"/>
    <cellStyle name="Millares 4 4" xfId="123"/>
    <cellStyle name="Millares 4 5" xfId="124"/>
    <cellStyle name="Millares 4 6" xfId="125"/>
    <cellStyle name="Millares 4 7" xfId="126"/>
    <cellStyle name="Millares 4 8" xfId="127"/>
    <cellStyle name="Millares 4 9" xfId="128"/>
    <cellStyle name="Millares 40" xfId="129"/>
    <cellStyle name="Millares 5" xfId="130"/>
    <cellStyle name="Millares 6" xfId="131"/>
    <cellStyle name="Millares 6 10" xfId="132"/>
    <cellStyle name="Millares 6 11" xfId="133"/>
    <cellStyle name="Millares 6 12" xfId="134"/>
    <cellStyle name="Millares 6 13" xfId="135"/>
    <cellStyle name="Millares 6 14" xfId="136"/>
    <cellStyle name="Millares 6 15" xfId="137"/>
    <cellStyle name="Millares 6 16" xfId="138"/>
    <cellStyle name="Millares 6 2" xfId="139"/>
    <cellStyle name="Millares 6 3" xfId="140"/>
    <cellStyle name="Millares 6 4" xfId="141"/>
    <cellStyle name="Millares 6 5" xfId="142"/>
    <cellStyle name="Millares 6 6" xfId="143"/>
    <cellStyle name="Millares 6 7" xfId="144"/>
    <cellStyle name="Millares 6 8" xfId="145"/>
    <cellStyle name="Millares 6 9" xfId="146"/>
    <cellStyle name="Millares 7" xfId="147"/>
    <cellStyle name="Millares 7 10" xfId="148"/>
    <cellStyle name="Millares 7 11" xfId="149"/>
    <cellStyle name="Millares 7 12" xfId="150"/>
    <cellStyle name="Millares 7 13" xfId="151"/>
    <cellStyle name="Millares 7 14" xfId="152"/>
    <cellStyle name="Millares 7 15" xfId="153"/>
    <cellStyle name="Millares 7 16" xfId="154"/>
    <cellStyle name="Millares 7 17" xfId="155"/>
    <cellStyle name="Millares 7 2" xfId="156"/>
    <cellStyle name="Millares 7 3" xfId="157"/>
    <cellStyle name="Millares 7 4" xfId="158"/>
    <cellStyle name="Millares 7 5" xfId="159"/>
    <cellStyle name="Millares 7 6" xfId="160"/>
    <cellStyle name="Millares 7 7" xfId="161"/>
    <cellStyle name="Millares 7 8" xfId="162"/>
    <cellStyle name="Millares 7 9" xfId="163"/>
    <cellStyle name="Millares 8" xfId="164"/>
    <cellStyle name="Millares 8 10" xfId="165"/>
    <cellStyle name="Millares 8 11" xfId="166"/>
    <cellStyle name="Millares 8 12" xfId="167"/>
    <cellStyle name="Millares 8 13" xfId="168"/>
    <cellStyle name="Millares 8 14" xfId="169"/>
    <cellStyle name="Millares 8 15" xfId="170"/>
    <cellStyle name="Millares 8 16" xfId="171"/>
    <cellStyle name="Millares 8 2" xfId="172"/>
    <cellStyle name="Millares 8 3" xfId="173"/>
    <cellStyle name="Millares 8 4" xfId="174"/>
    <cellStyle name="Millares 8 5" xfId="175"/>
    <cellStyle name="Millares 8 6" xfId="176"/>
    <cellStyle name="Millares 8 7" xfId="177"/>
    <cellStyle name="Millares 8 8" xfId="178"/>
    <cellStyle name="Millares 8 9" xfId="179"/>
    <cellStyle name="Millares 9" xfId="180"/>
    <cellStyle name="Millares 9 2" xfId="181"/>
    <cellStyle name="Millares 9 3" xfId="182"/>
    <cellStyle name="Millares 9 4" xfId="183"/>
    <cellStyle name="Millares 9 5" xfId="184"/>
    <cellStyle name="Moneda 2" xfId="185"/>
    <cellStyle name="Moneda 2 2" xfId="186"/>
    <cellStyle name="Moneda 3" xfId="187"/>
    <cellStyle name="Moneda 3 2" xfId="188"/>
    <cellStyle name="Moneda 4" xfId="189"/>
    <cellStyle name="Moneda 4 2" xfId="190"/>
    <cellStyle name="Normal" xfId="0" builtinId="0"/>
    <cellStyle name="Normal 1" xfId="191"/>
    <cellStyle name="Normal 10" xfId="331"/>
    <cellStyle name="Normal 10 10" xfId="192"/>
    <cellStyle name="Normal 10 11" xfId="193"/>
    <cellStyle name="Normal 10 12" xfId="194"/>
    <cellStyle name="Normal 10 13" xfId="195"/>
    <cellStyle name="Normal 10 14" xfId="196"/>
    <cellStyle name="Normal 10 15" xfId="197"/>
    <cellStyle name="Normal 10 16" xfId="198"/>
    <cellStyle name="Normal 10 2" xfId="199"/>
    <cellStyle name="Normal 10 3" xfId="200"/>
    <cellStyle name="Normal 10 4" xfId="201"/>
    <cellStyle name="Normal 10 5" xfId="202"/>
    <cellStyle name="Normal 10 6" xfId="203"/>
    <cellStyle name="Normal 10 7" xfId="204"/>
    <cellStyle name="Normal 10 8" xfId="205"/>
    <cellStyle name="Normal 10 9" xfId="206"/>
    <cellStyle name="Normal 11 2" xfId="207"/>
    <cellStyle name="Normal 11 3" xfId="208"/>
    <cellStyle name="Normal 11 4" xfId="209"/>
    <cellStyle name="Normal 11 5" xfId="210"/>
    <cellStyle name="Normal 12 2" xfId="211"/>
    <cellStyle name="Normal 12 3" xfId="212"/>
    <cellStyle name="Normal 12 4" xfId="213"/>
    <cellStyle name="Normal 12 5" xfId="214"/>
    <cellStyle name="Normal 13 2" xfId="215"/>
    <cellStyle name="Normal 13 3" xfId="216"/>
    <cellStyle name="Normal 13 4" xfId="217"/>
    <cellStyle name="Normal 13 5" xfId="218"/>
    <cellStyle name="Normal 14 2" xfId="219"/>
    <cellStyle name="Normal 14 3" xfId="220"/>
    <cellStyle name="Normal 14 4" xfId="221"/>
    <cellStyle name="Normal 14 5" xfId="222"/>
    <cellStyle name="Normal 15 2" xfId="223"/>
    <cellStyle name="Normal 15 3" xfId="224"/>
    <cellStyle name="Normal 15 4" xfId="225"/>
    <cellStyle name="Normal 15 5" xfId="226"/>
    <cellStyle name="Normal 16 2" xfId="227"/>
    <cellStyle name="Normal 16 3" xfId="228"/>
    <cellStyle name="Normal 16 4" xfId="229"/>
    <cellStyle name="Normal 16 5" xfId="230"/>
    <cellStyle name="Normal 17 2" xfId="231"/>
    <cellStyle name="Normal 17 3" xfId="232"/>
    <cellStyle name="Normal 17 4" xfId="233"/>
    <cellStyle name="Normal 17 5" xfId="234"/>
    <cellStyle name="Normal 18 2" xfId="235"/>
    <cellStyle name="Normal 18 3" xfId="236"/>
    <cellStyle name="Normal 18 4" xfId="237"/>
    <cellStyle name="Normal 18 5" xfId="238"/>
    <cellStyle name="Normal 19 2" xfId="239"/>
    <cellStyle name="Normal 19 3" xfId="240"/>
    <cellStyle name="Normal 19 4" xfId="241"/>
    <cellStyle name="Normal 19 5" xfId="242"/>
    <cellStyle name="Normal 2" xfId="3"/>
    <cellStyle name="Normal 2 2" xfId="243"/>
    <cellStyle name="Normal 2 2 2" xfId="244"/>
    <cellStyle name="Normal 2 3" xfId="245"/>
    <cellStyle name="Normal 2 3 2" xfId="246"/>
    <cellStyle name="Normal 2 3 3" xfId="247"/>
    <cellStyle name="Normal 2 4" xfId="248"/>
    <cellStyle name="Normal 2 5" xfId="249"/>
    <cellStyle name="Normal 2 6" xfId="250"/>
    <cellStyle name="Normal 2 7" xfId="251"/>
    <cellStyle name="Normal 2 7 2" xfId="252"/>
    <cellStyle name="Normal 2 7 2 2" xfId="253"/>
    <cellStyle name="Normal 2 8" xfId="254"/>
    <cellStyle name="Normal 2_01 PRESUPUESTO 2008 (CEDULAS)" xfId="255"/>
    <cellStyle name="Normal 20 2" xfId="256"/>
    <cellStyle name="Normal 20 3" xfId="257"/>
    <cellStyle name="Normal 20 4" xfId="258"/>
    <cellStyle name="Normal 20 5" xfId="259"/>
    <cellStyle name="Normal 21 2" xfId="260"/>
    <cellStyle name="Normal 21 3" xfId="261"/>
    <cellStyle name="Normal 21 4" xfId="262"/>
    <cellStyle name="Normal 21 5" xfId="263"/>
    <cellStyle name="Normal 3" xfId="264"/>
    <cellStyle name="Normal 3 10" xfId="265"/>
    <cellStyle name="Normal 3 11" xfId="266"/>
    <cellStyle name="Normal 3 12" xfId="267"/>
    <cellStyle name="Normal 3 13" xfId="268"/>
    <cellStyle name="Normal 3 2" xfId="269"/>
    <cellStyle name="Normal 3 3" xfId="270"/>
    <cellStyle name="Normal 3 4" xfId="271"/>
    <cellStyle name="Normal 3 5" xfId="272"/>
    <cellStyle name="Normal 3 6" xfId="273"/>
    <cellStyle name="Normal 3 7" xfId="274"/>
    <cellStyle name="Normal 3 8" xfId="275"/>
    <cellStyle name="Normal 3 9" xfId="276"/>
    <cellStyle name="Normal 37" xfId="277"/>
    <cellStyle name="Normal 4" xfId="278"/>
    <cellStyle name="Normal 4 2" xfId="279"/>
    <cellStyle name="Normal 4 2 2" xfId="280"/>
    <cellStyle name="Normal 4 3" xfId="281"/>
    <cellStyle name="Normal 5" xfId="282"/>
    <cellStyle name="Normal 5 2" xfId="283"/>
    <cellStyle name="Normal 5 3" xfId="284"/>
    <cellStyle name="Normal 5 4" xfId="285"/>
    <cellStyle name="Normal 5 5" xfId="286"/>
    <cellStyle name="Normal 6" xfId="287"/>
    <cellStyle name="Normal 6 2" xfId="288"/>
    <cellStyle name="Normal 6 3" xfId="289"/>
    <cellStyle name="Normal 6 4" xfId="290"/>
    <cellStyle name="Normal 7" xfId="291"/>
    <cellStyle name="Normal 7 2" xfId="292"/>
    <cellStyle name="Normal 8" xfId="293"/>
    <cellStyle name="Normal 8 10" xfId="294"/>
    <cellStyle name="Normal 8 11" xfId="295"/>
    <cellStyle name="Normal 8 12" xfId="296"/>
    <cellStyle name="Normal 8 13" xfId="297"/>
    <cellStyle name="Normal 8 14" xfId="298"/>
    <cellStyle name="Normal 8 15" xfId="299"/>
    <cellStyle name="Normal 8 16" xfId="300"/>
    <cellStyle name="Normal 8 2" xfId="301"/>
    <cellStyle name="Normal 8 3" xfId="302"/>
    <cellStyle name="Normal 8 4" xfId="303"/>
    <cellStyle name="Normal 8 5" xfId="304"/>
    <cellStyle name="Normal 8 6" xfId="305"/>
    <cellStyle name="Normal 8 7" xfId="306"/>
    <cellStyle name="Normal 8 8" xfId="307"/>
    <cellStyle name="Normal 8 9" xfId="308"/>
    <cellStyle name="Normal 9" xfId="2"/>
    <cellStyle name="Normal 9 10" xfId="309"/>
    <cellStyle name="Normal 9 11" xfId="310"/>
    <cellStyle name="Normal 9 12" xfId="311"/>
    <cellStyle name="Normal 9 13" xfId="312"/>
    <cellStyle name="Normal 9 14" xfId="313"/>
    <cellStyle name="Normal 9 15" xfId="314"/>
    <cellStyle name="Normal 9 16" xfId="315"/>
    <cellStyle name="Normal 9 2" xfId="316"/>
    <cellStyle name="Normal 9 3" xfId="317"/>
    <cellStyle name="Normal 9 4" xfId="318"/>
    <cellStyle name="Normal 9 5" xfId="319"/>
    <cellStyle name="Normal 9 6" xfId="320"/>
    <cellStyle name="Normal 9 7" xfId="321"/>
    <cellStyle name="Normal 9 8" xfId="322"/>
    <cellStyle name="Normal 9 9" xfId="323"/>
    <cellStyle name="Porcentual 2" xfId="324"/>
    <cellStyle name="Porcentual 2 2" xfId="325"/>
    <cellStyle name="Porcentual 3" xfId="326"/>
    <cellStyle name="Porcentual 4" xfId="327"/>
    <cellStyle name="Porcentual 5" xfId="328"/>
    <cellStyle name="Porcentual 6" xfId="329"/>
    <cellStyle name="Porcentual 7" xfId="3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209550</xdr:colOff>
      <xdr:row>1</xdr:row>
      <xdr:rowOff>180975</xdr:rowOff>
    </xdr:from>
    <xdr:to>
      <xdr:col>8</xdr:col>
      <xdr:colOff>133349</xdr:colOff>
      <xdr:row>5</xdr:row>
      <xdr:rowOff>204449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1225" y="361950"/>
          <a:ext cx="885824" cy="823574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381000</xdr:colOff>
      <xdr:row>1</xdr:row>
      <xdr:rowOff>127000</xdr:rowOff>
    </xdr:from>
    <xdr:to>
      <xdr:col>2</xdr:col>
      <xdr:colOff>1089820</xdr:colOff>
      <xdr:row>6</xdr:row>
      <xdr:rowOff>0</xdr:rowOff>
    </xdr:to>
    <xdr:pic>
      <xdr:nvPicPr>
        <xdr:cNvPr id="3" name="2 Imagen" descr="\\Servidor\contabilidad\Quimica\SEDUC.pn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71500" y="301625"/>
          <a:ext cx="1153320" cy="936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488157</xdr:colOff>
      <xdr:row>1</xdr:row>
      <xdr:rowOff>119062</xdr:rowOff>
    </xdr:from>
    <xdr:to>
      <xdr:col>7</xdr:col>
      <xdr:colOff>1373981</xdr:colOff>
      <xdr:row>5</xdr:row>
      <xdr:rowOff>133011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1" y="285750"/>
          <a:ext cx="885824" cy="823574"/>
        </a:xfrm>
        <a:prstGeom prst="rect">
          <a:avLst/>
        </a:prstGeom>
      </xdr:spPr>
    </xdr:pic>
    <xdr:clientData/>
  </xdr:twoCellAnchor>
  <xdr:twoCellAnchor editAs="oneCell">
    <xdr:from>
      <xdr:col>1</xdr:col>
      <xdr:colOff>166688</xdr:colOff>
      <xdr:row>1</xdr:row>
      <xdr:rowOff>71437</xdr:rowOff>
    </xdr:from>
    <xdr:to>
      <xdr:col>2</xdr:col>
      <xdr:colOff>827883</xdr:colOff>
      <xdr:row>5</xdr:row>
      <xdr:rowOff>182562</xdr:rowOff>
    </xdr:to>
    <xdr:pic>
      <xdr:nvPicPr>
        <xdr:cNvPr id="3" name="2 Imagen" descr="\\Servidor\contabilidad\Quimica\SEDUC.pn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2907" y="238125"/>
          <a:ext cx="1149351" cy="920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678657</xdr:colOff>
      <xdr:row>0</xdr:row>
      <xdr:rowOff>130969</xdr:rowOff>
    </xdr:from>
    <xdr:to>
      <xdr:col>7</xdr:col>
      <xdr:colOff>1500188</xdr:colOff>
      <xdr:row>4</xdr:row>
      <xdr:rowOff>120862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48688" y="130969"/>
          <a:ext cx="821531" cy="763799"/>
        </a:xfrm>
        <a:prstGeom prst="rect">
          <a:avLst/>
        </a:prstGeom>
      </xdr:spPr>
    </xdr:pic>
    <xdr:clientData/>
  </xdr:twoCellAnchor>
  <xdr:twoCellAnchor editAs="oneCell">
    <xdr:from>
      <xdr:col>1</xdr:col>
      <xdr:colOff>107156</xdr:colOff>
      <xdr:row>0</xdr:row>
      <xdr:rowOff>83344</xdr:rowOff>
    </xdr:from>
    <xdr:to>
      <xdr:col>2</xdr:col>
      <xdr:colOff>962820</xdr:colOff>
      <xdr:row>5</xdr:row>
      <xdr:rowOff>23812</xdr:rowOff>
    </xdr:to>
    <xdr:pic>
      <xdr:nvPicPr>
        <xdr:cNvPr id="3" name="2 Imagen" descr="\\Servidor\contabilidad\Quimica\SEDUC.pn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33375" y="83344"/>
          <a:ext cx="1153320" cy="928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511969</xdr:colOff>
      <xdr:row>1</xdr:row>
      <xdr:rowOff>59531</xdr:rowOff>
    </xdr:from>
    <xdr:to>
      <xdr:col>7</xdr:col>
      <xdr:colOff>1397793</xdr:colOff>
      <xdr:row>5</xdr:row>
      <xdr:rowOff>73480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39438" y="226219"/>
          <a:ext cx="885824" cy="823574"/>
        </a:xfrm>
        <a:prstGeom prst="rect">
          <a:avLst/>
        </a:prstGeom>
      </xdr:spPr>
    </xdr:pic>
    <xdr:clientData/>
  </xdr:twoCellAnchor>
  <xdr:twoCellAnchor editAs="oneCell">
    <xdr:from>
      <xdr:col>1</xdr:col>
      <xdr:colOff>214313</xdr:colOff>
      <xdr:row>1</xdr:row>
      <xdr:rowOff>11905</xdr:rowOff>
    </xdr:from>
    <xdr:to>
      <xdr:col>2</xdr:col>
      <xdr:colOff>883446</xdr:colOff>
      <xdr:row>5</xdr:row>
      <xdr:rowOff>158748</xdr:rowOff>
    </xdr:to>
    <xdr:pic>
      <xdr:nvPicPr>
        <xdr:cNvPr id="3" name="2 Imagen" descr="\\Servidor\contabilidad\Quimica\SEDUC.pn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0532" y="178593"/>
          <a:ext cx="1157289" cy="956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619125</xdr:colOff>
      <xdr:row>1</xdr:row>
      <xdr:rowOff>123825</xdr:rowOff>
    </xdr:from>
    <xdr:to>
      <xdr:col>8</xdr:col>
      <xdr:colOff>380999</xdr:colOff>
      <xdr:row>5</xdr:row>
      <xdr:rowOff>166349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304800"/>
          <a:ext cx="885824" cy="823574"/>
        </a:xfrm>
        <a:prstGeom prst="rect">
          <a:avLst/>
        </a:prstGeom>
      </xdr:spPr>
    </xdr:pic>
    <xdr:clientData/>
  </xdr:twoCellAnchor>
  <xdr:twoCellAnchor editAs="oneCell">
    <xdr:from>
      <xdr:col>1</xdr:col>
      <xdr:colOff>342900</xdr:colOff>
      <xdr:row>1</xdr:row>
      <xdr:rowOff>85725</xdr:rowOff>
    </xdr:from>
    <xdr:to>
      <xdr:col>2</xdr:col>
      <xdr:colOff>1062039</xdr:colOff>
      <xdr:row>6</xdr:row>
      <xdr:rowOff>23018</xdr:rowOff>
    </xdr:to>
    <xdr:pic>
      <xdr:nvPicPr>
        <xdr:cNvPr id="3" name="2 Imagen" descr="\\Servidor\contabilidad\Quimica\SEDUC.pn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33400" y="266700"/>
          <a:ext cx="1157289" cy="956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1466850</xdr:colOff>
      <xdr:row>1</xdr:row>
      <xdr:rowOff>104775</xdr:rowOff>
    </xdr:from>
    <xdr:to>
      <xdr:col>5</xdr:col>
      <xdr:colOff>254000</xdr:colOff>
      <xdr:row>5</xdr:row>
      <xdr:rowOff>199095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0" y="257175"/>
          <a:ext cx="962025" cy="894420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1</xdr:row>
      <xdr:rowOff>38100</xdr:rowOff>
    </xdr:from>
    <xdr:to>
      <xdr:col>2</xdr:col>
      <xdr:colOff>886620</xdr:colOff>
      <xdr:row>6</xdr:row>
      <xdr:rowOff>54768</xdr:rowOff>
    </xdr:to>
    <xdr:pic>
      <xdr:nvPicPr>
        <xdr:cNvPr id="3" name="2 Imagen" descr="\\Servidor\contabilidad\Quimica\SEDUC.pn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42900" y="190500"/>
          <a:ext cx="1172370" cy="1016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666750</xdr:colOff>
      <xdr:row>1</xdr:row>
      <xdr:rowOff>114300</xdr:rowOff>
    </xdr:from>
    <xdr:to>
      <xdr:col>8</xdr:col>
      <xdr:colOff>866775</xdr:colOff>
      <xdr:row>4</xdr:row>
      <xdr:rowOff>19050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6475" y="295275"/>
          <a:ext cx="962025" cy="4762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</xdr:row>
      <xdr:rowOff>1</xdr:rowOff>
    </xdr:from>
    <xdr:to>
      <xdr:col>1</xdr:col>
      <xdr:colOff>1153320</xdr:colOff>
      <xdr:row>4</xdr:row>
      <xdr:rowOff>38101</xdr:rowOff>
    </xdr:to>
    <xdr:pic>
      <xdr:nvPicPr>
        <xdr:cNvPr id="3" name="2 Imagen" descr="\\Servidor\contabilidad\Quimica\SEDUC.pn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0975" y="371476"/>
          <a:ext cx="115332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552450</xdr:colOff>
      <xdr:row>1</xdr:row>
      <xdr:rowOff>180975</xdr:rowOff>
    </xdr:from>
    <xdr:to>
      <xdr:col>6</xdr:col>
      <xdr:colOff>1064697</xdr:colOff>
      <xdr:row>4</xdr:row>
      <xdr:rowOff>85725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0" y="361950"/>
          <a:ext cx="512247" cy="476250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2</xdr:row>
      <xdr:rowOff>38101</xdr:rowOff>
    </xdr:from>
    <xdr:to>
      <xdr:col>1</xdr:col>
      <xdr:colOff>1143795</xdr:colOff>
      <xdr:row>4</xdr:row>
      <xdr:rowOff>57151</xdr:rowOff>
    </xdr:to>
    <xdr:pic>
      <xdr:nvPicPr>
        <xdr:cNvPr id="3" name="2 Imagen" descr="\\Servidor\contabilidad\Quimica\SEDUC.pn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1450" y="409576"/>
          <a:ext cx="115332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presup.lap\Desktop\CENTRINF\Ci2002\Ingresos\Presupuesto%20de%20Ingresos\ESTADOS%20FINANCIEROS%202000\Septiembre\CUENTA%20PUBLICA%209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2000\comantepyautorizado029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HA\C\PRESUP98\NIVRES\U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ha\c\PRESUP98\FINANZAS98\SF-0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mpoot\Mis%20documentos\Excel\EstadosFinancieros\SumariaGtosPresupuestalesyPropi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ditoria_int\subsidio\Documents%20and%20Settings\Lchavez\Mis%20documentos\2004\Lchr%202004\PRESUPUESTO\BD\BD%20ACUERDOS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polo\Mis%20documentos\1.-%20POLO\00.-%20SEFIN\e).-%20Presupuesto%202010\1.-%20POLO\00.-%20SEFIN\e).-%20Presupuesto%202010\01%20PRESUPUESTO%202010%20(CEDULAS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99\finanzas99\estr9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98\nivres\CAPI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2000\CAPIT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2.-%20PRESUPUESTO\2007\01.-%20BD%20MUEG%20$%2049,933,100,000%20%20GAB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PRESUP\06.-%20JUN%20'07\06.-%20BD%20Av%20x%20Cve%20JUN%20al%2002-Jul-0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polo\Mis%20documentos\1.-%20POLO\00.-%20SEFIN\e).-%20Presupuesto%202010\1.-%20POLO\10.-%20DGAI_Jose%20Luis%20Velasco%20G&#243;mez\01.-%20BD%20MUEG%20$%2049,933,100,000%20%20GAB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GRADO"/>
      <sheetName val="INTEGRADO (gto-op)"/>
      <sheetName val="INTEGRADO (gto-op) (2)"/>
      <sheetName val="FORMATO 6"/>
      <sheetName val="programa"/>
      <sheetName val="proyecto"/>
      <sheetName val="ur"/>
      <sheetName val="ESTRUCTURA"/>
      <sheetName val="Calendarización (2)"/>
      <sheetName val="SUB-TOT POR CAPITULOS"/>
    </sheetNames>
    <sheetDataSet>
      <sheetData sheetId="0"/>
      <sheetData sheetId="1"/>
      <sheetData sheetId="2"/>
      <sheetData sheetId="3"/>
      <sheetData sheetId="4">
        <row r="8">
          <cell r="A8" t="str">
            <v>006</v>
          </cell>
          <cell r="B8" t="str">
            <v>PROMOVER E IMPULSAR  LA PARTICIPACIÓN SOCIAL</v>
          </cell>
        </row>
        <row r="9">
          <cell r="A9" t="str">
            <v>013</v>
          </cell>
          <cell r="B9" t="str">
            <v>DESARROLLO INTEGRAL Y REGIONAL DE JALISCO</v>
          </cell>
        </row>
        <row r="10">
          <cell r="A10" t="str">
            <v>013</v>
          </cell>
          <cell r="B10" t="str">
            <v>DESARROLLO INTEGRAL Y REGIONAL DE JALISCO</v>
          </cell>
        </row>
        <row r="11">
          <cell r="A11" t="str">
            <v>023</v>
          </cell>
          <cell r="B11" t="str">
            <v>EDUCACIÓN JALISCO</v>
          </cell>
        </row>
        <row r="12">
          <cell r="A12" t="str">
            <v>026</v>
          </cell>
          <cell r="B12" t="str">
            <v>PROGRAMA JALISCO DE ABASTO Y ASISTENCIA SOCIAL</v>
          </cell>
        </row>
        <row r="13">
          <cell r="A13" t="str">
            <v>029</v>
          </cell>
          <cell r="B13" t="str">
            <v>DIFUSIÓN Y PROMOCIÓN DEL DEPORTE</v>
          </cell>
        </row>
        <row r="14">
          <cell r="A14" t="str">
            <v>032</v>
          </cell>
          <cell r="B14" t="str">
            <v>CAPACITACIÓN Y DESARROLLO DEL SERVIDOR PÚBLICO</v>
          </cell>
        </row>
        <row r="15">
          <cell r="A15" t="str">
            <v>034</v>
          </cell>
          <cell r="B15" t="str">
            <v>MODERNIZACIÓN TECNOLÓGICA Y DE SISTEMAS DE INFORMACIÓN</v>
          </cell>
        </row>
        <row r="16">
          <cell r="A16" t="str">
            <v>036</v>
          </cell>
          <cell r="B16" t="str">
            <v>ADMINISTRACIÓN GUBERNAMENTAL</v>
          </cell>
        </row>
      </sheetData>
      <sheetData sheetId="5">
        <row r="11">
          <cell r="A11" t="str">
            <v>002</v>
          </cell>
          <cell r="B11" t="str">
            <v>ATENCIÓN A LAS ASOCIACIONES DE PADRES DE FAMILIA</v>
          </cell>
        </row>
        <row r="12">
          <cell r="A12" t="str">
            <v>003</v>
          </cell>
          <cell r="B12" t="str">
            <v>PLANEACIÓN EDUCATIVA REGIONAL</v>
          </cell>
        </row>
        <row r="13">
          <cell r="A13" t="str">
            <v>004</v>
          </cell>
          <cell r="B13" t="str">
            <v>ADMINISTRACIÓN REGIONAL</v>
          </cell>
        </row>
        <row r="14">
          <cell r="A14" t="str">
            <v>005</v>
          </cell>
          <cell r="B14" t="str">
            <v>SUPERVISIÓN Y ASESORÍA EN EDUCACIÓN BÁSICA</v>
          </cell>
        </row>
        <row r="15">
          <cell r="A15" t="str">
            <v>006</v>
          </cell>
          <cell r="B15" t="str">
            <v>ORIENTACIÓN A PADRES DE FAMILIA INDÍGENA SOBRE EDUCACIÓN INICIAL</v>
          </cell>
        </row>
        <row r="16">
          <cell r="A16" t="str">
            <v>007</v>
          </cell>
          <cell r="B16" t="str">
            <v>ORIENTACIÓN A PADRES DE FAMILIA SOBRE EDUCACIÓN INICIAL</v>
          </cell>
        </row>
        <row r="17">
          <cell r="A17" t="str">
            <v>008</v>
          </cell>
          <cell r="B17" t="str">
            <v>CENTROS DE DESARROLLO INFANTIL</v>
          </cell>
        </row>
        <row r="18">
          <cell r="A18" t="str">
            <v>009</v>
          </cell>
          <cell r="B18" t="str">
            <v>ALTERNATIVAS PARA LA EDUCACIÓN PREESCOLAR RURAL</v>
          </cell>
        </row>
        <row r="19">
          <cell r="A19" t="str">
            <v>010</v>
          </cell>
          <cell r="B19" t="str">
            <v>EDUCACIÓN PREESCOLAR GENERAL</v>
          </cell>
        </row>
        <row r="20">
          <cell r="A20" t="str">
            <v>011</v>
          </cell>
          <cell r="B20" t="str">
            <v>EDUCACIÓN PRIMARIA PARA NIÑOS MIGRANTES</v>
          </cell>
        </row>
        <row r="21">
          <cell r="A21" t="str">
            <v>012</v>
          </cell>
          <cell r="B21" t="str">
            <v>EDUCACIÓN PRIMARIA GENERAL</v>
          </cell>
        </row>
        <row r="22">
          <cell r="A22" t="str">
            <v>013</v>
          </cell>
          <cell r="B22" t="str">
            <v>EDUCACIÓN INDÍGENA</v>
          </cell>
        </row>
        <row r="23">
          <cell r="A23" t="str">
            <v>014</v>
          </cell>
          <cell r="B23" t="str">
            <v>APOYO DIDÁCTICO Y TÉCNICO PEDAGÓGICO A LA EDUCACIÓN BÁSICA</v>
          </cell>
        </row>
        <row r="24">
          <cell r="A24" t="str">
            <v>015</v>
          </cell>
          <cell r="B24" t="str">
            <v>RINCONES DE LECTURA</v>
          </cell>
        </row>
        <row r="25">
          <cell r="A25" t="str">
            <v>016</v>
          </cell>
          <cell r="B25" t="str">
            <v>DISTRIBUCIÓN DE LIBROS DE TEXTO GRATUITOS</v>
          </cell>
        </row>
        <row r="26">
          <cell r="A26" t="str">
            <v>017</v>
          </cell>
          <cell r="B26" t="str">
            <v xml:space="preserve"> RECONOCIMIENTOS Y ESTIMULOS PARA ALUMNOS SOBRESALIENTES</v>
          </cell>
        </row>
        <row r="27">
          <cell r="A27" t="str">
            <v>018</v>
          </cell>
          <cell r="B27" t="str">
            <v>ATENCIÓN PREVENTIVA Y COMPENSATORIA</v>
          </cell>
        </row>
        <row r="28">
          <cell r="A28" t="str">
            <v>019</v>
          </cell>
          <cell r="B28" t="str">
            <v xml:space="preserve"> EDUCACIÓN SECUNDARIA</v>
          </cell>
        </row>
        <row r="29">
          <cell r="A29" t="str">
            <v>021</v>
          </cell>
          <cell r="B29" t="str">
            <v>EDUCACIÓN MIGRANTE BINACIONAL</v>
          </cell>
        </row>
        <row r="30">
          <cell r="A30" t="str">
            <v>022</v>
          </cell>
          <cell r="B30" t="str">
            <v>CARRERA MAGISTERIAL</v>
          </cell>
        </row>
        <row r="31">
          <cell r="A31" t="str">
            <v>023</v>
          </cell>
          <cell r="B31" t="str">
            <v>BECAS PARA EDUCACIÓN BÁSICA</v>
          </cell>
        </row>
        <row r="32">
          <cell r="A32" t="str">
            <v>024</v>
          </cell>
          <cell r="B32" t="str">
            <v>INTERNADOS EN EDUCACIÓN PRIMARIA</v>
          </cell>
        </row>
        <row r="33">
          <cell r="A33" t="str">
            <v>025</v>
          </cell>
          <cell r="B33" t="str">
            <v>EDUCACIÓN NORMAL</v>
          </cell>
        </row>
        <row r="34">
          <cell r="A34" t="str">
            <v>026</v>
          </cell>
          <cell r="B34" t="str">
            <v>EDUCACIÓN SUPERIOR PEDAGÓGICA ( UPN )</v>
          </cell>
        </row>
        <row r="35">
          <cell r="A35" t="str">
            <v>027</v>
          </cell>
          <cell r="B35" t="str">
            <v>BECAS PARA EDUCACIÓN NORMAL</v>
          </cell>
        </row>
        <row r="36">
          <cell r="A36" t="str">
            <v>030</v>
          </cell>
          <cell r="B36" t="str">
            <v>EDUCACIÓN PARA ADULTOS</v>
          </cell>
        </row>
        <row r="37">
          <cell r="A37" t="str">
            <v>032</v>
          </cell>
          <cell r="B37" t="str">
            <v>INTERVENCIÓN PSICOPEDAGÓGICA EN ESCUELAS DE EDUCACIÓN BÁSICA</v>
          </cell>
        </row>
        <row r="38">
          <cell r="A38" t="str">
            <v>033</v>
          </cell>
          <cell r="B38" t="str">
            <v>EDUCACIÓN ESPECIAL</v>
          </cell>
        </row>
        <row r="39">
          <cell r="A39" t="str">
            <v>034</v>
          </cell>
          <cell r="B39" t="str">
            <v>SISTEMA DE INSCRIPCIONES EN LA EDUCACIÓN BÁSICA</v>
          </cell>
        </row>
        <row r="40">
          <cell r="A40" t="str">
            <v>035</v>
          </cell>
          <cell r="B40" t="str">
            <v>INTEGRACIÓN DEL SISTEMA DE ESTADÍSTICAS CONTINUAS</v>
          </cell>
        </row>
        <row r="41">
          <cell r="A41" t="str">
            <v>037</v>
          </cell>
          <cell r="B41" t="str">
            <v>EQUIPAMIENTO ESCOLAR PARA LA EDUCACIÓN BÁSICA</v>
          </cell>
        </row>
        <row r="42">
          <cell r="A42" t="str">
            <v>038</v>
          </cell>
          <cell r="B42" t="str">
            <v>MANTENIMIENTO DE INMUEBLES ESCOLARES</v>
          </cell>
        </row>
        <row r="43">
          <cell r="A43" t="str">
            <v>042</v>
          </cell>
          <cell r="B43" t="str">
            <v>PROMOCIÓN DE LA SALUD, SEGURIDAD E HIGIENE ESCOLAR</v>
          </cell>
        </row>
        <row r="44">
          <cell r="A44" t="str">
            <v>044</v>
          </cell>
          <cell r="B44" t="str">
            <v>EDUCACIÓN FÍSICA Y DEPORTIVA EN LA EDUCACIÓN BÁSICA</v>
          </cell>
        </row>
        <row r="45">
          <cell r="A45" t="str">
            <v>046</v>
          </cell>
          <cell r="B45" t="str">
            <v>CAPACITACIÓN Y DESARROLLO DEL MAGISTERIO</v>
          </cell>
        </row>
        <row r="46">
          <cell r="A46" t="str">
            <v>047</v>
          </cell>
          <cell r="B46" t="str">
            <v>MODERNIZACIÓN Y ACTUALIZACIÓN DE SISTEMAS DE INFORMACIÓN</v>
          </cell>
        </row>
        <row r="47">
          <cell r="A47" t="str">
            <v>049</v>
          </cell>
          <cell r="B47" t="str">
            <v>ADMINISTRACIÓN CENTRAL DE LA SECRETARÍA DE EDUCACIÓN</v>
          </cell>
        </row>
      </sheetData>
      <sheetData sheetId="6">
        <row r="8">
          <cell r="A8" t="str">
            <v>00399</v>
          </cell>
          <cell r="B8" t="str">
            <v>DIRECCIÓN DE APOYOS AUDIOVISUALES PARA LA EDUCACIÓN</v>
          </cell>
        </row>
        <row r="9">
          <cell r="A9" t="str">
            <v>00412</v>
          </cell>
          <cell r="B9" t="str">
            <v>COORDINACIÓN GENERAL DEL SUBSISTEMA INTEGRADO</v>
          </cell>
        </row>
        <row r="10">
          <cell r="A10" t="str">
            <v>00415</v>
          </cell>
          <cell r="B10" t="str">
            <v>DIRECCIÓN DE PROGRAMACIÓN Y PRESUPUESTO</v>
          </cell>
        </row>
        <row r="11">
          <cell r="A11" t="str">
            <v>00418</v>
          </cell>
          <cell r="B11" t="str">
            <v>COORDINACIÓN DE EDUCACIÓN BÁSICA</v>
          </cell>
        </row>
        <row r="12">
          <cell r="A12" t="str">
            <v>00419</v>
          </cell>
          <cell r="B12" t="str">
            <v>DIRECCIÓN DE EDUCACIÓN INICIAL</v>
          </cell>
        </row>
        <row r="13">
          <cell r="A13" t="str">
            <v>00420</v>
          </cell>
          <cell r="B13" t="str">
            <v>DIRECCIÓN DE EDUCACIÓN PREESCOLAR</v>
          </cell>
        </row>
        <row r="14">
          <cell r="A14" t="str">
            <v>00421</v>
          </cell>
          <cell r="B14" t="str">
            <v>DIRECCIÓN DE EDUCACIÓN PRIMARIA</v>
          </cell>
        </row>
        <row r="15">
          <cell r="A15" t="str">
            <v>00422</v>
          </cell>
          <cell r="B15" t="str">
            <v>DIRECCIÓN DE SECUNDARIAS GENERALES</v>
          </cell>
        </row>
        <row r="16">
          <cell r="A16" t="str">
            <v>00423</v>
          </cell>
          <cell r="B16" t="str">
            <v>DIRECCIÓN DE SECUNDARIAS TÉCNICAS</v>
          </cell>
        </row>
        <row r="17">
          <cell r="A17" t="str">
            <v>00424</v>
          </cell>
          <cell r="B17" t="str">
            <v>DIRECCIÓN DE TELESECUNDARIAS</v>
          </cell>
        </row>
        <row r="18">
          <cell r="A18" t="str">
            <v>00425</v>
          </cell>
          <cell r="B18" t="str">
            <v>DIRECCIÓN DE EDUCACIÓN ESPECIAL</v>
          </cell>
        </row>
        <row r="19">
          <cell r="A19" t="str">
            <v>00426</v>
          </cell>
          <cell r="B19" t="str">
            <v>DIRECCIÓN DE EDUCACIÓN INDÍGENA</v>
          </cell>
        </row>
        <row r="20">
          <cell r="A20" t="str">
            <v>00427</v>
          </cell>
          <cell r="B20" t="str">
            <v>DIRECCIÓN DE EDUCACIÓN FÍSICA Y DEPORTE</v>
          </cell>
        </row>
        <row r="21">
          <cell r="A21" t="str">
            <v>00428</v>
          </cell>
          <cell r="B21" t="str">
            <v>COORDINACIÓN DE FORMACIÓN Y ACTUALIZACIÓN DE DOCENTES</v>
          </cell>
        </row>
        <row r="22">
          <cell r="A22" t="str">
            <v>00430</v>
          </cell>
          <cell r="B22" t="str">
            <v>DIRECCIÓN DE EDUCACIÓN NORMAL</v>
          </cell>
        </row>
        <row r="23">
          <cell r="A23" t="str">
            <v>00431</v>
          </cell>
          <cell r="B23" t="str">
            <v>DIRECCIÓN DE ACTUALIZACIÓN Y SUPERACIÓN MEGISTERIAL</v>
          </cell>
        </row>
        <row r="24">
          <cell r="A24" t="str">
            <v>00432</v>
          </cell>
          <cell r="B24" t="str">
            <v>DIRECCIÓN ADMINISTRATIVA DE LA UNIVERSIDAD PEDAGÓGICA NACIONAL</v>
          </cell>
        </row>
        <row r="25">
          <cell r="A25" t="str">
            <v>00434</v>
          </cell>
          <cell r="B25" t="str">
            <v>DIRECCIÓN DE ATENCIÓN  A PADRES DE FAMILIA</v>
          </cell>
        </row>
        <row r="26">
          <cell r="A26" t="str">
            <v>00435</v>
          </cell>
          <cell r="B26" t="str">
            <v>DIRECCIÓN DE EDUCACIÓN PARA LA HIGIENE</v>
          </cell>
        </row>
        <row r="27">
          <cell r="A27" t="str">
            <v>00436</v>
          </cell>
          <cell r="B27" t="str">
            <v>COORDINACIÓN DE SERVICIOS REGIONALES</v>
          </cell>
        </row>
        <row r="28">
          <cell r="A28" t="str">
            <v>00437</v>
          </cell>
          <cell r="B28" t="str">
            <v>COORDINACIÓN ADMINISTRATIVA</v>
          </cell>
        </row>
        <row r="29">
          <cell r="A29" t="str">
            <v>00438</v>
          </cell>
          <cell r="B29" t="str">
            <v>COORDINACIÓN DE CARRERA MAGISTERIAL</v>
          </cell>
        </row>
        <row r="30">
          <cell r="A30" t="str">
            <v>00440</v>
          </cell>
          <cell r="B30" t="str">
            <v>DIRECIÓN DE RECURSOS MATERIALES</v>
          </cell>
        </row>
        <row r="31">
          <cell r="A31" t="str">
            <v>00442</v>
          </cell>
          <cell r="B31" t="str">
            <v>DIRECCIÓN DE INFORMÁTICA</v>
          </cell>
        </row>
        <row r="32">
          <cell r="A32" t="str">
            <v>00445</v>
          </cell>
          <cell r="B32" t="str">
            <v>DIRECCIÓN DE PROYECTOS ESPECIALES</v>
          </cell>
        </row>
        <row r="33">
          <cell r="A33" t="str">
            <v>00446</v>
          </cell>
          <cell r="B33" t="str">
            <v>COORDINACIÓN DE DESARROLLO DE RECURSOS HUMANOS Y TEC.</v>
          </cell>
        </row>
      </sheetData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R"/>
    </sheetNames>
    <sheetDataSet>
      <sheetData sheetId="0">
        <row r="9">
          <cell r="A9">
            <v>200</v>
          </cell>
          <cell r="C9" t="str">
            <v>COORDINACION GENERAL DEL SUBSISTEMA INTEGRADO</v>
          </cell>
        </row>
        <row r="10">
          <cell r="A10">
            <v>210</v>
          </cell>
          <cell r="C10" t="str">
            <v>COORDINACION DE PLANEACION EDUCATIVA</v>
          </cell>
        </row>
        <row r="11">
          <cell r="A11">
            <v>220</v>
          </cell>
          <cell r="C11" t="str">
            <v>COORDINACION DE EDUCACION BASICA</v>
          </cell>
        </row>
        <row r="12">
          <cell r="A12">
            <v>230</v>
          </cell>
          <cell r="C12" t="str">
            <v>COORDINACION DE FORMACION Y ACT. DE DOCENTES</v>
          </cell>
        </row>
        <row r="13">
          <cell r="A13">
            <v>240</v>
          </cell>
          <cell r="C13" t="str">
            <v>COORDINACION DE EDUCACION EXTRAESCOLAR</v>
          </cell>
        </row>
        <row r="14">
          <cell r="A14">
            <v>250</v>
          </cell>
          <cell r="C14" t="str">
            <v>COORDINACION DE SERVICIOS REGIONALES</v>
          </cell>
        </row>
        <row r="15">
          <cell r="A15">
            <v>260</v>
          </cell>
          <cell r="C15" t="str">
            <v>COORDINACION ADMINISTRATIVA</v>
          </cell>
        </row>
        <row r="16">
          <cell r="A16">
            <v>270</v>
          </cell>
          <cell r="C16" t="str">
            <v>COORDINACION DE DESARROLLO DE RECURSOS HUMANOS Y TEC.</v>
          </cell>
        </row>
        <row r="17">
          <cell r="A17">
            <v>280</v>
          </cell>
          <cell r="C17" t="str">
            <v>DIRECCION GENERAL DE SERV. JURIDICOS</v>
          </cell>
        </row>
        <row r="18">
          <cell r="A18">
            <v>211</v>
          </cell>
          <cell r="C18" t="str">
            <v>DIRECCION DE ESTADISTICA</v>
          </cell>
        </row>
        <row r="19">
          <cell r="A19">
            <v>212</v>
          </cell>
          <cell r="C19" t="str">
            <v>DIRECCION DE PROGRAMACION Y PRESUPUESTO</v>
          </cell>
        </row>
        <row r="20">
          <cell r="A20">
            <v>213</v>
          </cell>
          <cell r="C20" t="str">
            <v>DIRECCION DE REGISTRO Y CERTIFICACION</v>
          </cell>
        </row>
        <row r="21">
          <cell r="A21">
            <v>214</v>
          </cell>
          <cell r="C21" t="str">
            <v>DIRECCION DE ANALISIS Y EVALUACION</v>
          </cell>
        </row>
        <row r="22">
          <cell r="A22">
            <v>221</v>
          </cell>
          <cell r="C22" t="str">
            <v>DIRECCION DE EDUCACIÓN INICIAL</v>
          </cell>
        </row>
        <row r="23">
          <cell r="A23">
            <v>222</v>
          </cell>
          <cell r="C23" t="str">
            <v>DIRECCION DE EDUCACION PREESCOLAR</v>
          </cell>
        </row>
        <row r="24">
          <cell r="A24">
            <v>223</v>
          </cell>
          <cell r="C24" t="str">
            <v>DIRECCION DE EDUCACION PRIMARIA</v>
          </cell>
        </row>
        <row r="25">
          <cell r="A25">
            <v>224</v>
          </cell>
          <cell r="C25" t="str">
            <v>DIRECCION DE SECUNDARIAS GENERALES</v>
          </cell>
        </row>
        <row r="26">
          <cell r="A26">
            <v>225</v>
          </cell>
          <cell r="C26" t="str">
            <v>DIRECCION DE SECUNDARIAS TECNICAS</v>
          </cell>
        </row>
        <row r="27">
          <cell r="A27">
            <v>226</v>
          </cell>
          <cell r="C27" t="str">
            <v>DIRECCION DE TELESECUNDARIAS</v>
          </cell>
        </row>
        <row r="28">
          <cell r="A28">
            <v>227</v>
          </cell>
          <cell r="C28" t="str">
            <v>DIRECCION DE EDUCACION ESPECIAL</v>
          </cell>
        </row>
        <row r="29">
          <cell r="A29">
            <v>228</v>
          </cell>
          <cell r="C29" t="str">
            <v>DIRECCION DE EDUCACION INDIGENA</v>
          </cell>
        </row>
        <row r="30">
          <cell r="A30">
            <v>229</v>
          </cell>
          <cell r="C30" t="str">
            <v>DIRECCION DE EDUCACION FISICA</v>
          </cell>
        </row>
        <row r="31">
          <cell r="A31">
            <v>231</v>
          </cell>
          <cell r="C31" t="str">
            <v>DIRECCION DE EDUC. MEDIA SUPERIOR</v>
          </cell>
        </row>
        <row r="32">
          <cell r="A32">
            <v>232</v>
          </cell>
          <cell r="C32" t="str">
            <v>DIRECCION DE EDUCACION NORMAL</v>
          </cell>
        </row>
        <row r="33">
          <cell r="A33">
            <v>233</v>
          </cell>
          <cell r="C33" t="str">
            <v>DIRECCION DE ACTUALIZACION Y SUP. MAGISTERIAL</v>
          </cell>
        </row>
        <row r="34">
          <cell r="A34">
            <v>234</v>
          </cell>
          <cell r="C34" t="str">
            <v>DIRECCION ADMINISTRATIVA DE LA U.P.N.</v>
          </cell>
        </row>
        <row r="35">
          <cell r="A35">
            <v>241</v>
          </cell>
          <cell r="C35" t="str">
            <v>DIRECCION DE ATENCION A PADRES DE FAMILIA</v>
          </cell>
        </row>
        <row r="36">
          <cell r="A36">
            <v>242</v>
          </cell>
          <cell r="C36" t="str">
            <v>DIRECCION DE EDUC. PARA LA HIGIENE</v>
          </cell>
        </row>
        <row r="37">
          <cell r="A37">
            <v>243</v>
          </cell>
          <cell r="C37" t="str">
            <v>DIRECCION DE PROYECTOS ESPECIALES</v>
          </cell>
        </row>
        <row r="38">
          <cell r="A38">
            <v>261</v>
          </cell>
          <cell r="C38" t="str">
            <v>COORDINACION DE CARRERA MAGISTERIAL</v>
          </cell>
        </row>
        <row r="39">
          <cell r="A39">
            <v>262</v>
          </cell>
          <cell r="C39" t="str">
            <v>DIRECCION DE PERSONAL Y RELACIONES LABORALES</v>
          </cell>
        </row>
        <row r="40">
          <cell r="A40">
            <v>263</v>
          </cell>
          <cell r="C40" t="str">
            <v>DIRECCION DE RECURSOS MATERIALES</v>
          </cell>
        </row>
        <row r="41">
          <cell r="A41">
            <v>264</v>
          </cell>
          <cell r="C41" t="str">
            <v>DIRECCION DE RECURSOS FINANCIEROS</v>
          </cell>
        </row>
        <row r="42">
          <cell r="A42">
            <v>265</v>
          </cell>
          <cell r="C42" t="str">
            <v>DIRECCION DE INFORMATICA</v>
          </cell>
        </row>
        <row r="43">
          <cell r="A43">
            <v>263</v>
          </cell>
          <cell r="C43" t="str">
            <v>CARRERA MAGISTERIAL</v>
          </cell>
        </row>
        <row r="44">
          <cell r="A44">
            <v>264</v>
          </cell>
          <cell r="C44" t="str">
            <v>DIRECCION DE PERSONAL</v>
          </cell>
        </row>
        <row r="45">
          <cell r="A45">
            <v>265</v>
          </cell>
          <cell r="C45" t="str">
            <v>DIRECCION DE RECURSOS MATERIALES</v>
          </cell>
        </row>
        <row r="46">
          <cell r="A46">
            <v>266</v>
          </cell>
          <cell r="C46" t="str">
            <v>DIRECCION DE RECURSOS FINANCIEROS</v>
          </cell>
        </row>
        <row r="47">
          <cell r="A47">
            <v>267</v>
          </cell>
          <cell r="C47" t="str">
            <v>DIRECCION DE INFORMATICA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-01"/>
    </sheetNames>
    <sheetDataSet>
      <sheetData sheetId="0">
        <row r="18">
          <cell r="F18" t="str">
            <v>001</v>
          </cell>
          <cell r="K18" t="str">
            <v>ADMINISTRACION CENTRAL</v>
          </cell>
        </row>
        <row r="19">
          <cell r="F19" t="str">
            <v>002</v>
          </cell>
          <cell r="K19" t="str">
            <v>ADMINISTRACION REGIONAL</v>
          </cell>
        </row>
        <row r="20">
          <cell r="F20" t="str">
            <v>003</v>
          </cell>
          <cell r="K20" t="str">
            <v>ADMINISTRACION DE LAS UNIDADES UPN</v>
          </cell>
        </row>
        <row r="21">
          <cell r="F21" t="str">
            <v>004</v>
          </cell>
          <cell r="K21" t="str">
            <v>APOYO A PROGRAMAS EDUATIVOS</v>
          </cell>
        </row>
        <row r="22">
          <cell r="F22" t="str">
            <v>005</v>
          </cell>
          <cell r="K22" t="str">
            <v>REDES DE COMPUTACION INSTITUCIONAL</v>
          </cell>
        </row>
        <row r="23">
          <cell r="F23" t="str">
            <v>006</v>
          </cell>
          <cell r="K23" t="str">
            <v>SISTEMA INTEGRAL DE ADMINISTRACION DE PERSONAL</v>
          </cell>
        </row>
        <row r="24">
          <cell r="F24" t="str">
            <v>007</v>
          </cell>
          <cell r="K24" t="str">
            <v>INSCRIPCIONES EN FEBRERO</v>
          </cell>
        </row>
        <row r="25">
          <cell r="F25" t="str">
            <v>008</v>
          </cell>
          <cell r="K25" t="str">
            <v>HOMOLOGACION</v>
          </cell>
        </row>
        <row r="28">
          <cell r="G28" t="str">
            <v>POLITICA Y PLANEACION ECONOMICA Y SOCIAL</v>
          </cell>
        </row>
        <row r="29">
          <cell r="H29" t="str">
            <v>SOCIAL</v>
          </cell>
        </row>
        <row r="30">
          <cell r="I30" t="str">
            <v>POLITICA Y PLANEAC. DEL DES. DE LA EDUC., CULTURA RECREACION Y DEPORTE</v>
          </cell>
        </row>
        <row r="31">
          <cell r="J31" t="str">
            <v>PLANEACION, PROGRAMACION Y PRESUPUESTACION</v>
          </cell>
        </row>
        <row r="32">
          <cell r="F32" t="str">
            <v>009</v>
          </cell>
          <cell r="K32" t="str">
            <v>MICROPLANEACION</v>
          </cell>
        </row>
        <row r="36">
          <cell r="G36" t="str">
            <v>FOMENTO Y REGULACION</v>
          </cell>
        </row>
        <row r="37">
          <cell r="H37" t="str">
            <v>SOCIAL</v>
          </cell>
        </row>
        <row r="38">
          <cell r="I38" t="str">
            <v>FOMENTO Y REGULACION DE CAPACITACION P/ LOS TRAB.</v>
          </cell>
        </row>
        <row r="39">
          <cell r="J39" t="str">
            <v>CAPACITACION A SERVIDORES PUBLICOS</v>
          </cell>
        </row>
        <row r="40">
          <cell r="F40" t="str">
            <v>010</v>
          </cell>
          <cell r="K40" t="str">
            <v>ACTUALIZACION DEL MAGISTERIO</v>
          </cell>
        </row>
        <row r="44">
          <cell r="I44" t="str">
            <v>FOMENTO Y REGULACION DE LA EDUCACION, CULTURA, DEPORTE Y RECREACION</v>
          </cell>
        </row>
        <row r="45">
          <cell r="J45" t="str">
            <v>FOMENTO, NORMATIVIDAD, CONTROL Y EVALUACION DE LA EDUCACION</v>
          </cell>
        </row>
        <row r="46">
          <cell r="F46" t="str">
            <v>011</v>
          </cell>
          <cell r="K46" t="str">
            <v>SISTEMA ESTATAL DE EVALUACION EDUCATIVA</v>
          </cell>
        </row>
        <row r="48">
          <cell r="G48" t="str">
            <v>DESARROLLO SOCIAL</v>
          </cell>
        </row>
        <row r="49">
          <cell r="H49" t="str">
            <v>SERVICIOS EDUCATIVOS</v>
          </cell>
        </row>
        <row r="50">
          <cell r="I50" t="str">
            <v>EDUCACION BASICA</v>
          </cell>
        </row>
        <row r="51">
          <cell r="J51" t="str">
            <v>EDUCACION PREESCOLAR GENERAL</v>
          </cell>
        </row>
        <row r="52">
          <cell r="F52" t="str">
            <v>012</v>
          </cell>
          <cell r="K52" t="str">
            <v>CENTRO DE AT'N. PREV. EN EDUC. PREESC.</v>
          </cell>
        </row>
        <row r="53">
          <cell r="F53" t="str">
            <v>013</v>
          </cell>
          <cell r="K53" t="str">
            <v>PREESCOLAR GENERAL</v>
          </cell>
        </row>
        <row r="54">
          <cell r="F54" t="str">
            <v>014</v>
          </cell>
          <cell r="K54" t="str">
            <v>DIFUSION DEL PROGRAMA DE EDUCACION PREESCOLAR</v>
          </cell>
        </row>
        <row r="55">
          <cell r="F55" t="str">
            <v>015</v>
          </cell>
          <cell r="K55" t="str">
            <v>SUPERVISION Y ASESORIA EN EDUCACION PREESCOLAR</v>
          </cell>
        </row>
        <row r="56">
          <cell r="J56" t="str">
            <v>EDUCACION PREESCOLAR RURAL</v>
          </cell>
        </row>
        <row r="57">
          <cell r="F57" t="str">
            <v>016</v>
          </cell>
          <cell r="K57" t="str">
            <v>ALTERNATIVAS PARA LA EDUC. PREESC. RURAL</v>
          </cell>
        </row>
        <row r="58">
          <cell r="J58" t="str">
            <v>EDUCACION PREESCOLAR INDIGENA</v>
          </cell>
        </row>
        <row r="59">
          <cell r="F59" t="str">
            <v>017</v>
          </cell>
          <cell r="K59" t="str">
            <v>PREESCOLAR INDIGENA</v>
          </cell>
        </row>
        <row r="60">
          <cell r="J60" t="str">
            <v>EDUCACION PRIMARIA GENERAL</v>
          </cell>
        </row>
        <row r="61">
          <cell r="F61" t="str">
            <v>018</v>
          </cell>
          <cell r="K61" t="str">
            <v>RECONOCIMIENTOS Y ESTIMULOS P/ALUMNOS</v>
          </cell>
        </row>
        <row r="62">
          <cell r="F62" t="str">
            <v>019</v>
          </cell>
          <cell r="K62" t="str">
            <v>SUPERVISION Y ASESORIA EN EDUC. PRIMARIA</v>
          </cell>
        </row>
        <row r="63">
          <cell r="F63" t="str">
            <v>020</v>
          </cell>
          <cell r="K63" t="str">
            <v>P R O N A L E E S   ( PALEM )</v>
          </cell>
        </row>
        <row r="64">
          <cell r="F64" t="str">
            <v>021</v>
          </cell>
          <cell r="K64" t="str">
            <v>RINCONES DE LECTURA</v>
          </cell>
        </row>
        <row r="65">
          <cell r="F65" t="str">
            <v>022</v>
          </cell>
          <cell r="K65" t="str">
            <v>PRIMARIA GENERAL</v>
          </cell>
        </row>
        <row r="66">
          <cell r="F66" t="str">
            <v>023</v>
          </cell>
          <cell r="K66" t="str">
            <v>ATENCION PREVENTIVA Y COMPENSATORIA</v>
          </cell>
        </row>
        <row r="67">
          <cell r="F67" t="str">
            <v>024</v>
          </cell>
          <cell r="K67" t="str">
            <v>CARRERA MAGISTERIAL (ESTATAL)</v>
          </cell>
        </row>
        <row r="68">
          <cell r="J68" t="str">
            <v>EDUCACION PRIMARIA RURAL</v>
          </cell>
        </row>
        <row r="69">
          <cell r="F69" t="str">
            <v>025</v>
          </cell>
          <cell r="K69" t="str">
            <v>ARRAIGO DEL MAESTRO EN EL MEDIO RURAL E INDIGENA</v>
          </cell>
        </row>
        <row r="70">
          <cell r="F70" t="str">
            <v>026</v>
          </cell>
          <cell r="K70" t="str">
            <v>PRIMARIA PARA NIÑOS MIGRANTES</v>
          </cell>
        </row>
        <row r="71">
          <cell r="J71" t="str">
            <v>EDUCACION PRIMARIA INDIGENA</v>
          </cell>
        </row>
        <row r="72">
          <cell r="F72" t="str">
            <v>027</v>
          </cell>
          <cell r="K72" t="str">
            <v>PRIMARIA INDIGENA</v>
          </cell>
        </row>
        <row r="73">
          <cell r="F73" t="str">
            <v>028</v>
          </cell>
          <cell r="K73" t="str">
            <v>SUPERVISION Y ASESORIA EN PRIMARIA INDIGENA</v>
          </cell>
        </row>
        <row r="74">
          <cell r="J74" t="str">
            <v>EDUCACION SECUNDARIA GENERAL</v>
          </cell>
        </row>
        <row r="75">
          <cell r="F75" t="str">
            <v>029</v>
          </cell>
          <cell r="K75" t="str">
            <v>SUPERVISION Y ASES. EN EDUC. SEC. GRAL.</v>
          </cell>
        </row>
        <row r="76">
          <cell r="F76" t="str">
            <v>030</v>
          </cell>
          <cell r="K76" t="str">
            <v>SECUNDARIA GENERAL</v>
          </cell>
        </row>
        <row r="77">
          <cell r="J77" t="str">
            <v>EDUCACION SECUNDARIA TECNICA</v>
          </cell>
        </row>
        <row r="78">
          <cell r="F78" t="str">
            <v>031</v>
          </cell>
          <cell r="K78" t="str">
            <v>SUPERVISION Y ASESORIA EN EDUC. SEC. TEC.</v>
          </cell>
        </row>
        <row r="79">
          <cell r="F79" t="str">
            <v>032</v>
          </cell>
          <cell r="K79" t="str">
            <v>SECUNDARIA TECNICA</v>
          </cell>
        </row>
        <row r="80">
          <cell r="J80" t="str">
            <v>EDUCACION TELESECUNDARIA</v>
          </cell>
        </row>
        <row r="81">
          <cell r="F81" t="str">
            <v>033</v>
          </cell>
          <cell r="K81" t="str">
            <v>SUPERVISION Y ASESORIA EN TELESEC.</v>
          </cell>
        </row>
        <row r="82">
          <cell r="F82" t="str">
            <v>034</v>
          </cell>
          <cell r="K82" t="str">
            <v>TELESECUNDARIA</v>
          </cell>
        </row>
        <row r="83">
          <cell r="J83" t="str">
            <v>EDUCACION FISICA PARA LA EDUCACION BASICA</v>
          </cell>
        </row>
        <row r="84">
          <cell r="F84" t="str">
            <v>035</v>
          </cell>
          <cell r="K84" t="str">
            <v>EDUCACION FISICA EN PREESCOLAR</v>
          </cell>
        </row>
        <row r="85">
          <cell r="F85" t="str">
            <v>036</v>
          </cell>
          <cell r="K85" t="str">
            <v>EDUCACION FISICA EN PRIMARIA</v>
          </cell>
        </row>
        <row r="88">
          <cell r="I88" t="str">
            <v>EDUCACION SUPERIOR</v>
          </cell>
        </row>
        <row r="89">
          <cell r="J89" t="str">
            <v>EDUCACION SUPERIOR PEDAGOGICA</v>
          </cell>
        </row>
        <row r="90">
          <cell r="F90" t="str">
            <v>037</v>
          </cell>
          <cell r="K90" t="str">
            <v>DIFUSION Y EXTENSION UNIVERSITARIA</v>
          </cell>
        </row>
        <row r="91">
          <cell r="F91" t="str">
            <v>038</v>
          </cell>
          <cell r="K91" t="str">
            <v>MEJORAMIENTO DE BIBLIOTECAS</v>
          </cell>
        </row>
        <row r="92">
          <cell r="F92" t="str">
            <v>039</v>
          </cell>
          <cell r="K92" t="str">
            <v>INVESTIGACION DE CIENCIAS DE LA E. UPN</v>
          </cell>
        </row>
        <row r="93">
          <cell r="F93" t="str">
            <v>040</v>
          </cell>
          <cell r="K93" t="str">
            <v>CENTROS DE MAESTROS</v>
          </cell>
        </row>
        <row r="94">
          <cell r="F94" t="str">
            <v>041</v>
          </cell>
          <cell r="K94" t="str">
            <v>CEDERHTEJ</v>
          </cell>
        </row>
        <row r="95">
          <cell r="F95" t="str">
            <v>042</v>
          </cell>
          <cell r="K95" t="str">
            <v>NORMAL EDUACION PREESCOLAR</v>
          </cell>
        </row>
        <row r="96">
          <cell r="F96" t="str">
            <v>043</v>
          </cell>
          <cell r="K96" t="str">
            <v>NORMAL EDUCACION PRIMARIA</v>
          </cell>
        </row>
        <row r="97">
          <cell r="F97" t="str">
            <v>044</v>
          </cell>
          <cell r="K97" t="str">
            <v>NORMAL RURAL</v>
          </cell>
        </row>
        <row r="98">
          <cell r="F98" t="str">
            <v>045</v>
          </cell>
          <cell r="K98" t="str">
            <v>EDUC. SUPERIOR PEDAGOGICA  (UPN)</v>
          </cell>
        </row>
        <row r="99">
          <cell r="F99" t="str">
            <v>046</v>
          </cell>
          <cell r="K99" t="str">
            <v>NORMAL DE  ESPECIALIZACION</v>
          </cell>
        </row>
        <row r="102">
          <cell r="I102" t="str">
            <v>EDUCACION DE POSGRADO</v>
          </cell>
        </row>
        <row r="103">
          <cell r="J103" t="str">
            <v>EDUCACION DE POSGRADO PEDAGOGICO</v>
          </cell>
        </row>
        <row r="104">
          <cell r="F104" t="str">
            <v>047</v>
          </cell>
          <cell r="K104" t="str">
            <v>EDUCACION DE POSGRADO PEDAGOGICO</v>
          </cell>
        </row>
        <row r="107">
          <cell r="I107" t="str">
            <v>EDUCACION EXTRAESCOLAR</v>
          </cell>
        </row>
        <row r="108">
          <cell r="J108" t="str">
            <v>EDUCACION INICIAL</v>
          </cell>
        </row>
        <row r="109">
          <cell r="F109" t="str">
            <v>048</v>
          </cell>
          <cell r="K109" t="str">
            <v>SUPERVISION Y ASESORIA EN EDUCACION INI.</v>
          </cell>
        </row>
        <row r="110">
          <cell r="F110" t="str">
            <v>049</v>
          </cell>
          <cell r="K110" t="str">
            <v>CENTRO DE DESARROLLO INFANTIL</v>
          </cell>
        </row>
        <row r="111">
          <cell r="F111" t="str">
            <v>050</v>
          </cell>
          <cell r="K111" t="str">
            <v>ORIENTACION A PADRES DE FAMILIA</v>
          </cell>
        </row>
        <row r="112">
          <cell r="F112" t="str">
            <v>051</v>
          </cell>
          <cell r="K112" t="str">
            <v>DIFUSION DE PROGRAMA DE EDUCACION INICIAL</v>
          </cell>
        </row>
        <row r="113">
          <cell r="F113" t="str">
            <v>052</v>
          </cell>
          <cell r="K113" t="str">
            <v>ORIENTACION A PADRES DE FAMILIA INDIGENA</v>
          </cell>
        </row>
        <row r="116">
          <cell r="J116" t="str">
            <v>EDUCACION ESPECIAL</v>
          </cell>
        </row>
        <row r="117">
          <cell r="F117" t="str">
            <v>053</v>
          </cell>
          <cell r="K117" t="str">
            <v>EDUCACION ESPECIAL EN ZONAS RURALES</v>
          </cell>
        </row>
        <row r="118">
          <cell r="F118" t="str">
            <v>054</v>
          </cell>
          <cell r="K118" t="str">
            <v>CENTROS ORIENT. EVALUAC. Y CANALIZAC.</v>
          </cell>
        </row>
        <row r="119">
          <cell r="F119" t="str">
            <v>055</v>
          </cell>
          <cell r="K119" t="str">
            <v>INVESTIG. Y ACTUA. DE PNAL. EN EDUC. ESP.</v>
          </cell>
        </row>
        <row r="120">
          <cell r="F120" t="str">
            <v>056</v>
          </cell>
          <cell r="K120" t="str">
            <v>ESCUELA DE EDUCACION ESPECIAL</v>
          </cell>
        </row>
        <row r="121">
          <cell r="F121" t="str">
            <v>057</v>
          </cell>
          <cell r="K121" t="str">
            <v>CENTROS PSICOPEDAGOGICOS</v>
          </cell>
        </row>
        <row r="122">
          <cell r="F122" t="str">
            <v>058</v>
          </cell>
          <cell r="K122" t="str">
            <v>UNIDAD DE GRUPOS INTEGRADOS</v>
          </cell>
        </row>
        <row r="123">
          <cell r="F123" t="str">
            <v>059</v>
          </cell>
          <cell r="K123" t="str">
            <v>CENTROS DE CAPACITACION EDUC. ESP.</v>
          </cell>
        </row>
        <row r="124">
          <cell r="F124" t="str">
            <v>060</v>
          </cell>
          <cell r="K124" t="str">
            <v>ATENCION A NIÑOS Y JOV. CON CAP. SOBRES.</v>
          </cell>
        </row>
        <row r="125">
          <cell r="F125" t="str">
            <v>061</v>
          </cell>
          <cell r="K125" t="str">
            <v>ATENCION A NIÑOS Y JOVENES AUTISTAS</v>
          </cell>
        </row>
        <row r="126">
          <cell r="F126" t="str">
            <v>062</v>
          </cell>
          <cell r="K126" t="str">
            <v>DIFUSION DE PROGRAMA DE EDUCACION ESPECIAL</v>
          </cell>
        </row>
        <row r="129">
          <cell r="I129" t="str">
            <v>EDUCACION PARA ADULTOS</v>
          </cell>
        </row>
        <row r="130">
          <cell r="J130" t="str">
            <v>EDUCACION PRIMARIA</v>
          </cell>
        </row>
        <row r="131">
          <cell r="F131" t="str">
            <v>063</v>
          </cell>
          <cell r="K131" t="str">
            <v>CENTROS EDUCACION BASICA PARA ADULTOS</v>
          </cell>
        </row>
        <row r="132">
          <cell r="J132" t="str">
            <v>EDUCACION SECUNDARIA</v>
          </cell>
        </row>
        <row r="133">
          <cell r="F133" t="str">
            <v>064</v>
          </cell>
          <cell r="K133" t="str">
            <v>SECUNDARIA PARA TRABAJADORES</v>
          </cell>
        </row>
        <row r="134">
          <cell r="J134" t="str">
            <v>CAPACITACION PARA EL TRABAJO</v>
          </cell>
        </row>
        <row r="135">
          <cell r="F135" t="str">
            <v>065</v>
          </cell>
          <cell r="K135" t="str">
            <v>MISIONES CULTURALES</v>
          </cell>
        </row>
        <row r="138">
          <cell r="I138" t="str">
            <v>APOYO A LA EDUCACION</v>
          </cell>
        </row>
        <row r="139">
          <cell r="J139" t="str">
            <v>BECAS E INTERCAMBIO EDUCATIVO</v>
          </cell>
        </row>
        <row r="140">
          <cell r="F140" t="str">
            <v>066</v>
          </cell>
          <cell r="K140" t="str">
            <v>BECAS PARA PRIMARIA</v>
          </cell>
        </row>
        <row r="141">
          <cell r="F141" t="str">
            <v>067</v>
          </cell>
          <cell r="K141" t="str">
            <v>BECAS PARA SECUNDARIA GENERAL</v>
          </cell>
        </row>
        <row r="142">
          <cell r="F142" t="str">
            <v>068</v>
          </cell>
          <cell r="K142" t="str">
            <v>BECAS PARA SECUNDARIA TECNICA</v>
          </cell>
        </row>
        <row r="143">
          <cell r="F143" t="str">
            <v>069</v>
          </cell>
          <cell r="K143" t="str">
            <v>BECAS PARA NORMAL EXPERIMENTAL</v>
          </cell>
        </row>
        <row r="144">
          <cell r="F144" t="str">
            <v>070</v>
          </cell>
          <cell r="K144" t="str">
            <v>BECAS EN CENTROS REG. DE EDUC. NORM.</v>
          </cell>
        </row>
        <row r="145">
          <cell r="J145" t="str">
            <v>PRODUCCION Y DISTRIBUCION DE MATERIAL DIDACTICO</v>
          </cell>
        </row>
        <row r="146">
          <cell r="F146" t="str">
            <v>071</v>
          </cell>
          <cell r="K146" t="str">
            <v>APOYO TENC.-PEDAG. A LA EDUC. BASICA</v>
          </cell>
        </row>
        <row r="147">
          <cell r="F147" t="str">
            <v>072</v>
          </cell>
          <cell r="K147" t="str">
            <v>DISTRIBUCION DE LIBROS DE TEXTO GRATUITOS</v>
          </cell>
        </row>
        <row r="148">
          <cell r="J148" t="str">
            <v>SERVICIOS ASISTENCIALES</v>
          </cell>
        </row>
        <row r="149">
          <cell r="F149" t="str">
            <v>073</v>
          </cell>
          <cell r="K149" t="str">
            <v>INTERNADOS EN EDUCACION PRIMARIA</v>
          </cell>
        </row>
        <row r="151">
          <cell r="J151" t="str">
            <v>APORTACION PARA LA EDUCACION BASICA EN LOS ESTADOS</v>
          </cell>
        </row>
        <row r="152">
          <cell r="F152" t="str">
            <v>074</v>
          </cell>
          <cell r="K152" t="str">
            <v>PROGRAMA DE APOYO A LA EDUCACION BASICA</v>
          </cell>
        </row>
        <row r="153">
          <cell r="H153" t="str">
            <v>SERVICIOS CULTURALES, RECREACION Y DEPORTE</v>
          </cell>
        </row>
        <row r="154">
          <cell r="I154" t="str">
            <v>DIFUSION CULTURAL</v>
          </cell>
        </row>
        <row r="155">
          <cell r="J155" t="str">
            <v>PROMOCION DE ACTIVIDADES EDUCATIVAS Y CULTURALES</v>
          </cell>
        </row>
        <row r="156">
          <cell r="F156" t="str">
            <v>075</v>
          </cell>
          <cell r="K156" t="str">
            <v xml:space="preserve">AT'N. A LAS ASOCIACIONES DE PADRES DE F. </v>
          </cell>
        </row>
        <row r="157">
          <cell r="F157" t="str">
            <v>076</v>
          </cell>
          <cell r="K157" t="str">
            <v>EN LA COMUNIDAD ENCUENTROS (ENLACE)</v>
          </cell>
        </row>
        <row r="158">
          <cell r="F158" t="str">
            <v>077</v>
          </cell>
          <cell r="K158" t="str">
            <v>EDUCACION PARA LA HIGIENE</v>
          </cell>
        </row>
        <row r="161">
          <cell r="G161" t="str">
            <v>INFRAESTRUCTURA</v>
          </cell>
        </row>
        <row r="162">
          <cell r="H162" t="str">
            <v>EDUCACION, CULTURA Y DEPORTE</v>
          </cell>
        </row>
        <row r="163">
          <cell r="I163" t="str">
            <v>AMPL. Y MEJORAMIENTO DE LA PLANTA FISICA PARA LA EDUC. Y CAPACITACION</v>
          </cell>
        </row>
        <row r="164">
          <cell r="J164" t="str">
            <v>EDUCACION PREESCOLAR</v>
          </cell>
        </row>
        <row r="165">
          <cell r="F165" t="str">
            <v>078</v>
          </cell>
          <cell r="K165" t="str">
            <v>EQUIPAMIENTO ESCOLAR PARA EDUCACION BASICA</v>
          </cell>
        </row>
        <row r="166">
          <cell r="J166" t="str">
            <v>CONSERVACION Y MANTENIMIENTO</v>
          </cell>
        </row>
        <row r="167">
          <cell r="F167" t="str">
            <v>079</v>
          </cell>
          <cell r="K167" t="str">
            <v>MANTENIMIENTO PREVENTIVO</v>
          </cell>
        </row>
        <row r="168">
          <cell r="F168" t="str">
            <v>080</v>
          </cell>
          <cell r="K168" t="str">
            <v>AUTOEQUIP. Y MTTO. DE PLANTELES ESC.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Concentrado"/>
      <sheetName val="DG"/>
      <sheetName val="Bon"/>
      <sheetName val="Pal"/>
      <sheetName val="Hop"/>
      <sheetName val="Pom"/>
      <sheetName val="Mig"/>
      <sheetName val="Carr"/>
      <sheetName val="Cam"/>
      <sheetName val="Tabla"/>
      <sheetName val="Hoja1"/>
      <sheetName val="Hoja1 (2)"/>
      <sheetName val="SumariaGtosPresupuestalesyProp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 "/>
      <sheetName val="CATALOGO 2003"/>
      <sheetName val="FORMATO  BD ACUERDOS 2003"/>
      <sheetName val="Hoja2"/>
      <sheetName val="Hoja3"/>
    </sheetNames>
    <sheetDataSet>
      <sheetData sheetId="0" refreshError="1"/>
      <sheetData sheetId="1">
        <row r="1">
          <cell r="A1" t="str">
            <v>CAPITULO</v>
          </cell>
          <cell r="B1" t="str">
            <v>PARTIDA X OBJETO DEL GASTO</v>
          </cell>
          <cell r="C1" t="str">
            <v>DESCRI´CION OBJ GTO</v>
          </cell>
        </row>
        <row r="2">
          <cell r="A2" t="str">
            <v>1000</v>
          </cell>
          <cell r="B2">
            <v>1101</v>
          </cell>
          <cell r="C2" t="str">
            <v>Sueldo base</v>
          </cell>
        </row>
        <row r="3">
          <cell r="A3" t="str">
            <v>1000</v>
          </cell>
          <cell r="B3">
            <v>1103</v>
          </cell>
          <cell r="C3" t="str">
            <v>Sueldos Compactados</v>
          </cell>
        </row>
        <row r="4">
          <cell r="A4" t="str">
            <v>1000</v>
          </cell>
          <cell r="B4">
            <v>1104</v>
          </cell>
          <cell r="C4" t="str">
            <v>Sobresueldos</v>
          </cell>
        </row>
        <row r="5">
          <cell r="A5" t="str">
            <v>1000</v>
          </cell>
          <cell r="B5">
            <v>1105</v>
          </cell>
          <cell r="C5" t="str">
            <v>Sueldos, demás Percepciones y Gratificación Anual</v>
          </cell>
        </row>
        <row r="6">
          <cell r="A6" t="str">
            <v>1000</v>
          </cell>
          <cell r="B6">
            <v>1201</v>
          </cell>
          <cell r="C6" t="str">
            <v>Honorarios por servicios personales</v>
          </cell>
        </row>
        <row r="7">
          <cell r="A7" t="str">
            <v>1000</v>
          </cell>
          <cell r="B7">
            <v>1202</v>
          </cell>
          <cell r="C7" t="str">
            <v>Gratificados</v>
          </cell>
        </row>
        <row r="8">
          <cell r="A8" t="str">
            <v>1000</v>
          </cell>
          <cell r="B8">
            <v>1203</v>
          </cell>
          <cell r="C8" t="str">
            <v>Compensaciones a sustitutos de profesoras en estado grávido y personal docente con licencia prejubilatoria</v>
          </cell>
        </row>
        <row r="9">
          <cell r="A9" t="str">
            <v>1000</v>
          </cell>
          <cell r="B9">
            <v>1207</v>
          </cell>
          <cell r="C9" t="str">
            <v xml:space="preserve"> Honorarios por Servicios Profesionales</v>
          </cell>
        </row>
        <row r="10">
          <cell r="A10" t="str">
            <v>1000</v>
          </cell>
          <cell r="B10">
            <v>1301</v>
          </cell>
          <cell r="C10" t="str">
            <v>Prima quinquenal por años de servicios efectivos prestados</v>
          </cell>
        </row>
        <row r="11">
          <cell r="A11" t="str">
            <v>1000</v>
          </cell>
          <cell r="B11">
            <v>1302</v>
          </cell>
          <cell r="C11" t="str">
            <v>Asignación específica para personal docente</v>
          </cell>
        </row>
        <row r="12">
          <cell r="A12" t="str">
            <v>1000</v>
          </cell>
          <cell r="B12">
            <v>1303</v>
          </cell>
          <cell r="C12" t="str">
            <v>Previsión social múltiple para personal de educación y salud</v>
          </cell>
        </row>
        <row r="13">
          <cell r="A13" t="str">
            <v>1000</v>
          </cell>
          <cell r="B13">
            <v>1304</v>
          </cell>
          <cell r="C13" t="str">
            <v>Compensaciones a Directores de preescolar, primaria y secundaria; inspectores, prefectos y f.c.</v>
          </cell>
        </row>
        <row r="14">
          <cell r="A14" t="str">
            <v>1000</v>
          </cell>
          <cell r="B14">
            <v>1305</v>
          </cell>
          <cell r="C14" t="str">
            <v>Compensaciones para material didáctico</v>
          </cell>
        </row>
        <row r="15">
          <cell r="A15" t="str">
            <v>1000</v>
          </cell>
          <cell r="B15">
            <v>1306</v>
          </cell>
          <cell r="C15" t="str">
            <v>Compensaciones por titulación a nivel licenciatura T-3, MA y DO</v>
          </cell>
        </row>
        <row r="16">
          <cell r="A16" t="str">
            <v>1000</v>
          </cell>
          <cell r="B16">
            <v>1307</v>
          </cell>
          <cell r="C16" t="str">
            <v>Compensaciones adicionales</v>
          </cell>
        </row>
        <row r="17">
          <cell r="A17" t="str">
            <v>1000</v>
          </cell>
          <cell r="B17">
            <v>1309</v>
          </cell>
          <cell r="C17" t="str">
            <v>Compensaciones por nómina</v>
          </cell>
        </row>
        <row r="18">
          <cell r="A18" t="str">
            <v>1000</v>
          </cell>
          <cell r="B18">
            <v>1310</v>
          </cell>
          <cell r="C18" t="str">
            <v>Gratificaciones por nómina por servicios de seguridad</v>
          </cell>
        </row>
        <row r="19">
          <cell r="A19" t="str">
            <v>1000</v>
          </cell>
          <cell r="B19">
            <v>1311</v>
          </cell>
          <cell r="C19" t="str">
            <v>Prima vacacional y dominical</v>
          </cell>
        </row>
        <row r="20">
          <cell r="A20" t="str">
            <v>1000</v>
          </cell>
          <cell r="B20">
            <v>1312</v>
          </cell>
          <cell r="C20" t="str">
            <v>Aguinaldo</v>
          </cell>
        </row>
        <row r="21">
          <cell r="A21" t="str">
            <v>1000</v>
          </cell>
          <cell r="B21">
            <v>1315</v>
          </cell>
          <cell r="C21" t="str">
            <v>Remuneraciones por horas extraordinarias</v>
          </cell>
        </row>
        <row r="22">
          <cell r="A22" t="str">
            <v>1000</v>
          </cell>
          <cell r="B22">
            <v>1316</v>
          </cell>
          <cell r="C22" t="str">
            <v>Asignación docente</v>
          </cell>
        </row>
        <row r="23">
          <cell r="A23" t="str">
            <v>1000</v>
          </cell>
          <cell r="B23">
            <v>1317</v>
          </cell>
          <cell r="C23" t="str">
            <v>Gratificaciones</v>
          </cell>
        </row>
        <row r="24">
          <cell r="A24" t="str">
            <v>1000</v>
          </cell>
          <cell r="B24">
            <v>1318</v>
          </cell>
          <cell r="C24" t="str">
            <v>Servicios cocurriculares</v>
          </cell>
        </row>
        <row r="25">
          <cell r="A25" t="str">
            <v>1000</v>
          </cell>
          <cell r="B25">
            <v>1321</v>
          </cell>
          <cell r="C25" t="str">
            <v>Gratificaciones Genéricas</v>
          </cell>
        </row>
        <row r="26">
          <cell r="A26" t="str">
            <v>1000</v>
          </cell>
          <cell r="B26">
            <v>1322</v>
          </cell>
          <cell r="C26" t="str">
            <v>Estímulos de antigüedad</v>
          </cell>
        </row>
        <row r="27">
          <cell r="A27" t="str">
            <v>1000</v>
          </cell>
          <cell r="B27">
            <v>1323</v>
          </cell>
          <cell r="C27" t="str">
            <v>Homologación</v>
          </cell>
        </row>
        <row r="28">
          <cell r="A28" t="str">
            <v>1000</v>
          </cell>
          <cell r="B28">
            <v>1324</v>
          </cell>
          <cell r="C28" t="str">
            <v>Ayuda para actividades de organización y supervisión</v>
          </cell>
        </row>
        <row r="29">
          <cell r="A29" t="str">
            <v>1000</v>
          </cell>
          <cell r="B29">
            <v>1325</v>
          </cell>
          <cell r="C29" t="str">
            <v>Estímulo por el día del Servidor Público</v>
          </cell>
        </row>
        <row r="30">
          <cell r="A30" t="str">
            <v>1000</v>
          </cell>
          <cell r="B30">
            <v>1401</v>
          </cell>
          <cell r="C30" t="str">
            <v>Cuotas a pensiones</v>
          </cell>
        </row>
        <row r="31">
          <cell r="A31" t="str">
            <v>1000</v>
          </cell>
          <cell r="B31">
            <v>1402</v>
          </cell>
          <cell r="C31" t="str">
            <v>Cuotas para la vivienda</v>
          </cell>
        </row>
        <row r="32">
          <cell r="A32" t="str">
            <v>1000</v>
          </cell>
          <cell r="B32">
            <v>1404</v>
          </cell>
          <cell r="C32" t="str">
            <v>Cuotas al IMSS por enfermedades y maternidad</v>
          </cell>
        </row>
        <row r="33">
          <cell r="A33" t="str">
            <v>1000</v>
          </cell>
          <cell r="B33">
            <v>1405</v>
          </cell>
          <cell r="C33" t="str">
            <v>Cuotas para el sistema de ahorro para el retiro (SAR)</v>
          </cell>
        </row>
        <row r="34">
          <cell r="A34" t="str">
            <v>1000</v>
          </cell>
          <cell r="B34">
            <v>1501</v>
          </cell>
          <cell r="C34" t="str">
            <v>Fondo de retiro</v>
          </cell>
        </row>
        <row r="35">
          <cell r="A35" t="str">
            <v>1000</v>
          </cell>
          <cell r="B35">
            <v>1502</v>
          </cell>
          <cell r="C35" t="str">
            <v>Estímulos al personal</v>
          </cell>
        </row>
        <row r="36">
          <cell r="A36" t="str">
            <v>1000</v>
          </cell>
          <cell r="B36">
            <v>1503</v>
          </cell>
          <cell r="C36" t="str">
            <v>Indemnizaciones por accidente en el trabajo</v>
          </cell>
        </row>
        <row r="37">
          <cell r="A37" t="str">
            <v>1000</v>
          </cell>
          <cell r="B37">
            <v>1601</v>
          </cell>
          <cell r="C37" t="str">
            <v>Ayuda para despensa</v>
          </cell>
        </row>
        <row r="38">
          <cell r="A38" t="str">
            <v>1000</v>
          </cell>
          <cell r="B38">
            <v>1602</v>
          </cell>
          <cell r="C38" t="str">
            <v>Ayuda para pasajes</v>
          </cell>
        </row>
        <row r="39">
          <cell r="A39" t="str">
            <v>1000</v>
          </cell>
          <cell r="B39">
            <v>1603</v>
          </cell>
          <cell r="C39" t="str">
            <v>Otras Ayudas</v>
          </cell>
        </row>
        <row r="40">
          <cell r="A40" t="str">
            <v>1000</v>
          </cell>
          <cell r="B40">
            <v>1604</v>
          </cell>
          <cell r="C40" t="str">
            <v>Ayuda para actividades de esparcimiento</v>
          </cell>
        </row>
        <row r="41">
          <cell r="A41" t="str">
            <v>1000</v>
          </cell>
          <cell r="B41">
            <v>1801</v>
          </cell>
          <cell r="C41" t="str">
            <v>Impacto al salario en el transcurso del año</v>
          </cell>
        </row>
        <row r="42">
          <cell r="A42" t="str">
            <v>1000</v>
          </cell>
          <cell r="B42">
            <v>1802</v>
          </cell>
          <cell r="C42" t="str">
            <v>Otras medidas de carácter laboral y económicas (Crédito al salario)</v>
          </cell>
        </row>
        <row r="43">
          <cell r="A43" t="str">
            <v>1000</v>
          </cell>
          <cell r="B43">
            <v>1901</v>
          </cell>
          <cell r="C43" t="str">
            <v>Salarios, gratificación anual y otras percepciones y retribuciones por seguridad social</v>
          </cell>
        </row>
        <row r="44">
          <cell r="A44" t="str">
            <v>2000</v>
          </cell>
          <cell r="B44">
            <v>2101</v>
          </cell>
          <cell r="C44" t="str">
            <v>Material de oficina</v>
          </cell>
        </row>
        <row r="45">
          <cell r="A45" t="str">
            <v>2000</v>
          </cell>
          <cell r="B45">
            <v>2102</v>
          </cell>
          <cell r="C45" t="str">
            <v>Material de limpieza</v>
          </cell>
        </row>
        <row r="46">
          <cell r="A46" t="str">
            <v>2000</v>
          </cell>
          <cell r="B46">
            <v>2103</v>
          </cell>
          <cell r="C46" t="str">
            <v xml:space="preserve">Material didáctico </v>
          </cell>
        </row>
        <row r="47">
          <cell r="A47" t="str">
            <v>2000</v>
          </cell>
          <cell r="B47">
            <v>2104</v>
          </cell>
          <cell r="C47" t="str">
            <v>Material estadístico y geográfico</v>
          </cell>
        </row>
        <row r="48">
          <cell r="A48" t="str">
            <v>2000</v>
          </cell>
          <cell r="B48">
            <v>2105</v>
          </cell>
          <cell r="C48" t="str">
            <v xml:space="preserve">Materiales y útiles de impresión y reproducción                        </v>
          </cell>
        </row>
        <row r="49">
          <cell r="A49" t="str">
            <v>2000</v>
          </cell>
          <cell r="B49">
            <v>2106</v>
          </cell>
          <cell r="C49" t="str">
            <v>Accesorios, materiales y útiles de equipo de cómputo electrónico</v>
          </cell>
        </row>
        <row r="50">
          <cell r="A50" t="str">
            <v>2000</v>
          </cell>
          <cell r="B50">
            <v>2201</v>
          </cell>
          <cell r="C50" t="str">
            <v>Alimentación para servidores públicos estatales</v>
          </cell>
        </row>
        <row r="51">
          <cell r="A51" t="str">
            <v>2000</v>
          </cell>
          <cell r="B51">
            <v>2202</v>
          </cell>
          <cell r="C51" t="str">
            <v>Alimentación para internos</v>
          </cell>
        </row>
        <row r="52">
          <cell r="A52" t="str">
            <v>2000</v>
          </cell>
          <cell r="B52">
            <v>2203</v>
          </cell>
          <cell r="C52" t="str">
            <v>Alimentación de animales</v>
          </cell>
        </row>
        <row r="53">
          <cell r="A53" t="str">
            <v>2000</v>
          </cell>
          <cell r="B53">
            <v>2204</v>
          </cell>
          <cell r="C53" t="str">
            <v>Utensilios para el servicio de alimentación</v>
          </cell>
        </row>
        <row r="54">
          <cell r="A54" t="str">
            <v>2000</v>
          </cell>
          <cell r="B54">
            <v>2301</v>
          </cell>
          <cell r="C54" t="str">
            <v>Materias primas</v>
          </cell>
        </row>
        <row r="55">
          <cell r="A55" t="str">
            <v>2000</v>
          </cell>
          <cell r="B55">
            <v>2302</v>
          </cell>
          <cell r="C55" t="str">
            <v>Refacciones, accesorios y herramientas menores</v>
          </cell>
        </row>
        <row r="56">
          <cell r="A56" t="str">
            <v>2000</v>
          </cell>
          <cell r="B56">
            <v>2401</v>
          </cell>
          <cell r="C56" t="str">
            <v>Materiales de construcción  y de reparación</v>
          </cell>
        </row>
        <row r="57">
          <cell r="A57" t="str">
            <v>2000</v>
          </cell>
          <cell r="B57">
            <v>2402</v>
          </cell>
          <cell r="C57" t="str">
            <v>Estructuras y manufacturas</v>
          </cell>
        </row>
        <row r="58">
          <cell r="A58" t="str">
            <v>2000</v>
          </cell>
          <cell r="B58">
            <v>2403</v>
          </cell>
          <cell r="C58" t="str">
            <v>Materiales complementarios</v>
          </cell>
        </row>
        <row r="59">
          <cell r="A59" t="str">
            <v>2000</v>
          </cell>
          <cell r="B59">
            <v>2404</v>
          </cell>
          <cell r="C59" t="str">
            <v>Material eléctrico</v>
          </cell>
        </row>
        <row r="60">
          <cell r="A60" t="str">
            <v>2000</v>
          </cell>
          <cell r="B60">
            <v>2501</v>
          </cell>
          <cell r="C60" t="str">
            <v>Sustancias químicas</v>
          </cell>
        </row>
        <row r="61">
          <cell r="A61" t="str">
            <v>2000</v>
          </cell>
          <cell r="B61">
            <v>2502</v>
          </cell>
          <cell r="C61" t="str">
            <v xml:space="preserve">Plaguicidas, abonos y fertilizantes </v>
          </cell>
        </row>
        <row r="62">
          <cell r="A62" t="str">
            <v>2000</v>
          </cell>
          <cell r="B62">
            <v>2503</v>
          </cell>
          <cell r="C62" t="str">
            <v>Medicinas y productos farmacéuticos</v>
          </cell>
        </row>
        <row r="63">
          <cell r="A63" t="str">
            <v>2000</v>
          </cell>
          <cell r="B63">
            <v>2506</v>
          </cell>
          <cell r="C63" t="str">
            <v xml:space="preserve">Materiales y suministros médicos </v>
          </cell>
        </row>
        <row r="64">
          <cell r="A64" t="str">
            <v>2000</v>
          </cell>
          <cell r="B64">
            <v>2507</v>
          </cell>
          <cell r="C64" t="str">
            <v>Materiales y suministros de laboratorio</v>
          </cell>
        </row>
        <row r="65">
          <cell r="A65" t="str">
            <v>2000</v>
          </cell>
          <cell r="B65">
            <v>2601</v>
          </cell>
          <cell r="C65" t="str">
            <v>Combustibles</v>
          </cell>
        </row>
        <row r="66">
          <cell r="A66" t="str">
            <v>2000</v>
          </cell>
          <cell r="B66">
            <v>2602</v>
          </cell>
          <cell r="C66" t="str">
            <v>Lubricantes y aditivos</v>
          </cell>
        </row>
        <row r="67">
          <cell r="A67" t="str">
            <v>2000</v>
          </cell>
          <cell r="B67">
            <v>2701</v>
          </cell>
          <cell r="C67" t="str">
            <v>Vestuario, uniformes y blancos</v>
          </cell>
        </row>
        <row r="68">
          <cell r="A68" t="str">
            <v>2000</v>
          </cell>
          <cell r="B68">
            <v>2702</v>
          </cell>
          <cell r="C68" t="str">
            <v>Prendas de protección</v>
          </cell>
        </row>
        <row r="69">
          <cell r="A69" t="str">
            <v>2000</v>
          </cell>
          <cell r="B69">
            <v>2703</v>
          </cell>
          <cell r="C69" t="str">
            <v>Artículos deportivos</v>
          </cell>
        </row>
        <row r="70">
          <cell r="A70" t="str">
            <v>2000</v>
          </cell>
          <cell r="B70">
            <v>2801</v>
          </cell>
          <cell r="C70" t="str">
            <v>Sustancias y materiales explosivos (para uso exclusivo de áreas  de Seguridad Pública)</v>
          </cell>
        </row>
        <row r="71">
          <cell r="A71" t="str">
            <v>2000</v>
          </cell>
          <cell r="B71">
            <v>2802</v>
          </cell>
          <cell r="C71" t="str">
            <v>Materiales de seguridad pública (para uso exclusivo de la áreas de  Seguridad Pública)</v>
          </cell>
        </row>
        <row r="72">
          <cell r="A72" t="str">
            <v>2000</v>
          </cell>
          <cell r="B72">
            <v>2901</v>
          </cell>
          <cell r="C72" t="str">
            <v xml:space="preserve">Placas para registro  </v>
          </cell>
        </row>
        <row r="73">
          <cell r="A73" t="str">
            <v>3000</v>
          </cell>
          <cell r="B73">
            <v>3101</v>
          </cell>
          <cell r="C73" t="str">
            <v>Servicio postal</v>
          </cell>
        </row>
        <row r="74">
          <cell r="A74" t="str">
            <v>3000</v>
          </cell>
          <cell r="B74">
            <v>3102</v>
          </cell>
          <cell r="C74" t="str">
            <v>Servicio telegráfico</v>
          </cell>
        </row>
        <row r="75">
          <cell r="A75" t="str">
            <v>3000</v>
          </cell>
          <cell r="B75">
            <v>3103</v>
          </cell>
          <cell r="C75" t="str">
            <v>Servicio telefónico</v>
          </cell>
        </row>
        <row r="76">
          <cell r="A76" t="str">
            <v>3000</v>
          </cell>
          <cell r="B76">
            <v>3104</v>
          </cell>
          <cell r="C76" t="str">
            <v>Servicio de energía eléctrica</v>
          </cell>
        </row>
        <row r="77">
          <cell r="A77" t="str">
            <v>3000</v>
          </cell>
          <cell r="B77">
            <v>3105</v>
          </cell>
          <cell r="C77" t="str">
            <v>Servicio de agua potable</v>
          </cell>
        </row>
        <row r="78">
          <cell r="A78" t="str">
            <v>3000</v>
          </cell>
          <cell r="B78">
            <v>3201</v>
          </cell>
          <cell r="C78" t="str">
            <v>Arrendamiento de edificios y locales</v>
          </cell>
        </row>
        <row r="79">
          <cell r="A79" t="str">
            <v>3000</v>
          </cell>
          <cell r="B79">
            <v>3203</v>
          </cell>
          <cell r="C79" t="str">
            <v>Arrendamiento de maquinaria y equipo</v>
          </cell>
        </row>
        <row r="80">
          <cell r="A80" t="str">
            <v>3000</v>
          </cell>
          <cell r="B80">
            <v>3204</v>
          </cell>
          <cell r="C80" t="str">
            <v>Arrendamiento de equipo de cómputo</v>
          </cell>
        </row>
        <row r="81">
          <cell r="A81" t="str">
            <v>3000</v>
          </cell>
          <cell r="B81">
            <v>3205</v>
          </cell>
          <cell r="C81" t="str">
            <v>Arrendamiento de vehículos</v>
          </cell>
        </row>
        <row r="82">
          <cell r="A82" t="str">
            <v>3000</v>
          </cell>
          <cell r="B82">
            <v>3206</v>
          </cell>
          <cell r="C82" t="str">
            <v>Arrendamientos especiales</v>
          </cell>
        </row>
        <row r="83">
          <cell r="A83" t="str">
            <v>3000</v>
          </cell>
          <cell r="B83">
            <v>3207</v>
          </cell>
          <cell r="C83" t="str">
            <v>Subrogaciones</v>
          </cell>
        </row>
        <row r="84">
          <cell r="A84" t="str">
            <v>3000</v>
          </cell>
          <cell r="B84">
            <v>3302</v>
          </cell>
          <cell r="C84" t="str">
            <v>Capacitación Institucional</v>
          </cell>
        </row>
        <row r="85">
          <cell r="A85" t="str">
            <v>3000</v>
          </cell>
          <cell r="B85">
            <v>3303</v>
          </cell>
          <cell r="C85" t="str">
            <v>Estudios Diversos</v>
          </cell>
        </row>
        <row r="86">
          <cell r="A86" t="str">
            <v>3000</v>
          </cell>
          <cell r="B86">
            <v>3304</v>
          </cell>
          <cell r="C86" t="str">
            <v>Capacitación Especializada</v>
          </cell>
        </row>
        <row r="87">
          <cell r="A87" t="str">
            <v>3000</v>
          </cell>
          <cell r="B87">
            <v>3401</v>
          </cell>
          <cell r="C87" t="str">
            <v>Almacenaje, embalaje y envase</v>
          </cell>
        </row>
        <row r="88">
          <cell r="A88" t="str">
            <v>3000</v>
          </cell>
          <cell r="B88">
            <v>3402</v>
          </cell>
          <cell r="C88" t="str">
            <v>Fletes y maniobras</v>
          </cell>
        </row>
        <row r="89">
          <cell r="A89" t="str">
            <v>3000</v>
          </cell>
          <cell r="B89">
            <v>3403</v>
          </cell>
          <cell r="C89" t="str">
            <v>Servicios de Vigilancia</v>
          </cell>
        </row>
        <row r="90">
          <cell r="A90" t="str">
            <v>3000</v>
          </cell>
          <cell r="B90">
            <v>3404</v>
          </cell>
          <cell r="C90" t="str">
            <v>Servicios de lavandería, limpieza, higiene y fumigación</v>
          </cell>
        </row>
        <row r="91">
          <cell r="A91" t="str">
            <v>3000</v>
          </cell>
          <cell r="B91">
            <v>3405</v>
          </cell>
          <cell r="C91" t="str">
            <v>Seguros</v>
          </cell>
        </row>
        <row r="92">
          <cell r="A92" t="str">
            <v>3000</v>
          </cell>
          <cell r="B92">
            <v>3406</v>
          </cell>
          <cell r="C92" t="str">
            <v>Intereses, descuentos y otros servicios bancarios</v>
          </cell>
        </row>
        <row r="93">
          <cell r="A93" t="str">
            <v>3000</v>
          </cell>
          <cell r="B93">
            <v>3409</v>
          </cell>
          <cell r="C93" t="str">
            <v>Otros Impuestos y derechos</v>
          </cell>
        </row>
        <row r="94">
          <cell r="A94" t="str">
            <v>3000</v>
          </cell>
          <cell r="B94">
            <v>3413</v>
          </cell>
          <cell r="C94" t="str">
            <v>Gastos en Actividades de Seguridad Pública</v>
          </cell>
        </row>
        <row r="95">
          <cell r="A95" t="str">
            <v>3000</v>
          </cell>
          <cell r="B95">
            <v>3501</v>
          </cell>
          <cell r="C95" t="str">
            <v>Mantenimiento y conservación de mobiliario y equipo de oficina</v>
          </cell>
        </row>
        <row r="96">
          <cell r="A96" t="str">
            <v>3000</v>
          </cell>
          <cell r="B96">
            <v>3502</v>
          </cell>
          <cell r="C96" t="str">
            <v>Mantenimiento y conservación de equipo de cómputo</v>
          </cell>
        </row>
        <row r="97">
          <cell r="A97" t="str">
            <v>3000</v>
          </cell>
          <cell r="B97">
            <v>3503</v>
          </cell>
          <cell r="C97" t="str">
            <v>Mantenimiento y conservación de maquinaria y equipo de transporte</v>
          </cell>
        </row>
        <row r="98">
          <cell r="A98" t="str">
            <v>3000</v>
          </cell>
          <cell r="B98">
            <v>3504</v>
          </cell>
          <cell r="C98" t="str">
            <v xml:space="preserve">Mantenimiento y conservación de inmuebles e instalaciones fijas </v>
          </cell>
        </row>
        <row r="99">
          <cell r="A99" t="str">
            <v>3000</v>
          </cell>
          <cell r="B99">
            <v>3505</v>
          </cell>
          <cell r="C99" t="str">
            <v>Mantenimiento y conservación de Material y Equipo de Seguridad Pública (para uso exclusivo de las Secretarías de Vialidad y Transporte, de Procuraduría General de Justicia y de Seguridad Pública)</v>
          </cell>
        </row>
        <row r="100">
          <cell r="A100" t="str">
            <v>3000</v>
          </cell>
          <cell r="B100">
            <v>3506</v>
          </cell>
          <cell r="C100" t="str">
            <v>Mantenimiento y conservación de maquinaria y equipo de trabajo específico</v>
          </cell>
        </row>
        <row r="101">
          <cell r="A101" t="str">
            <v>3000</v>
          </cell>
          <cell r="B101">
            <v>3601</v>
          </cell>
          <cell r="C101" t="str">
            <v>Gastos de difusión, información y publicaciones oficiales</v>
          </cell>
        </row>
        <row r="102">
          <cell r="A102" t="str">
            <v>3000</v>
          </cell>
          <cell r="B102">
            <v>3602</v>
          </cell>
          <cell r="C102" t="str">
            <v>Impresiones de papelería oficial</v>
          </cell>
        </row>
        <row r="103">
          <cell r="A103" t="str">
            <v>3000</v>
          </cell>
          <cell r="B103">
            <v>3603</v>
          </cell>
          <cell r="C103" t="str">
            <v>Espectáculos culturales (para uso exclusivo de las Secretarías de Turismo, de Educación y de Cultura)</v>
          </cell>
        </row>
        <row r="104">
          <cell r="A104" t="str">
            <v>3000</v>
          </cell>
          <cell r="B104">
            <v>3604</v>
          </cell>
          <cell r="C104" t="str">
            <v>Servicio de telecomunicaciones</v>
          </cell>
        </row>
        <row r="105">
          <cell r="A105" t="str">
            <v>3000</v>
          </cell>
          <cell r="B105">
            <v>3605</v>
          </cell>
          <cell r="C105" t="str">
            <v xml:space="preserve">Programa Tarifa Especial </v>
          </cell>
        </row>
        <row r="106">
          <cell r="A106" t="str">
            <v>3000</v>
          </cell>
          <cell r="B106">
            <v>3701</v>
          </cell>
          <cell r="C106" t="str">
            <v xml:space="preserve">Pasajes </v>
          </cell>
        </row>
        <row r="107">
          <cell r="A107" t="str">
            <v>3000</v>
          </cell>
          <cell r="B107">
            <v>3702</v>
          </cell>
          <cell r="C107" t="str">
            <v>Viáticos</v>
          </cell>
        </row>
        <row r="108">
          <cell r="A108" t="str">
            <v>3000</v>
          </cell>
          <cell r="B108">
            <v>3704</v>
          </cell>
          <cell r="C108" t="str">
            <v>Traslado de personal</v>
          </cell>
        </row>
        <row r="109">
          <cell r="A109" t="str">
            <v>3000</v>
          </cell>
          <cell r="B109">
            <v>3801</v>
          </cell>
          <cell r="C109" t="str">
            <v>Gastos de ceremonial y de orden social</v>
          </cell>
        </row>
        <row r="110">
          <cell r="A110" t="str">
            <v>3000</v>
          </cell>
          <cell r="B110">
            <v>3802</v>
          </cell>
          <cell r="C110" t="str">
            <v>Congresos, convenciones y exposiciones</v>
          </cell>
        </row>
        <row r="111">
          <cell r="A111" t="str">
            <v>3000</v>
          </cell>
          <cell r="B111">
            <v>3804</v>
          </cell>
          <cell r="C111" t="str">
            <v>Gastos menores</v>
          </cell>
        </row>
        <row r="112">
          <cell r="A112" t="str">
            <v>4000</v>
          </cell>
          <cell r="B112">
            <v>4101</v>
          </cell>
          <cell r="C112" t="str">
            <v>Poder Legislativo</v>
          </cell>
        </row>
        <row r="113">
          <cell r="A113" t="str">
            <v>4000</v>
          </cell>
          <cell r="B113">
            <v>4102</v>
          </cell>
          <cell r="C113" t="str">
            <v>Consejo Electoral del Estado</v>
          </cell>
        </row>
        <row r="114">
          <cell r="A114" t="str">
            <v>4000</v>
          </cell>
          <cell r="B114">
            <v>4103</v>
          </cell>
          <cell r="C114" t="str">
            <v>Comisión Estatal de Derechos Humanos</v>
          </cell>
        </row>
        <row r="115">
          <cell r="A115" t="str">
            <v>4000</v>
          </cell>
          <cell r="B115">
            <v>4111</v>
          </cell>
          <cell r="C115" t="str">
            <v>Supremo Tribunal de Justicia</v>
          </cell>
        </row>
        <row r="116">
          <cell r="A116" t="str">
            <v>4000</v>
          </cell>
          <cell r="B116">
            <v>4112</v>
          </cell>
          <cell r="C116" t="str">
            <v>Consejo General del Poder Judicial</v>
          </cell>
        </row>
        <row r="117">
          <cell r="A117" t="str">
            <v>4000</v>
          </cell>
          <cell r="B117">
            <v>4113</v>
          </cell>
          <cell r="C117" t="str">
            <v>Tribunal Electoral</v>
          </cell>
        </row>
        <row r="118">
          <cell r="A118" t="str">
            <v>4000</v>
          </cell>
          <cell r="B118">
            <v>4114</v>
          </cell>
          <cell r="C118" t="str">
            <v>Tribunal de lo Administrativo del Estado</v>
          </cell>
        </row>
        <row r="119">
          <cell r="A119" t="str">
            <v>4000</v>
          </cell>
          <cell r="B119">
            <v>4121</v>
          </cell>
          <cell r="C119" t="str">
            <v>Participaciones a Municipios por Ingresos Estatales</v>
          </cell>
        </row>
        <row r="120">
          <cell r="A120" t="str">
            <v>4000</v>
          </cell>
          <cell r="B120">
            <v>4122</v>
          </cell>
          <cell r="C120" t="str">
            <v>Participaciones a Municipios por Ingresos Federales</v>
          </cell>
        </row>
        <row r="121">
          <cell r="A121" t="str">
            <v>4000</v>
          </cell>
          <cell r="B121">
            <v>4131</v>
          </cell>
          <cell r="C121" t="str">
            <v>Fondo de Infraestructura Social Municipal</v>
          </cell>
        </row>
        <row r="122">
          <cell r="A122" t="str">
            <v>4000</v>
          </cell>
          <cell r="B122">
            <v>4132</v>
          </cell>
          <cell r="C122" t="str">
            <v>Fondo de Fortalecimiento Municipal</v>
          </cell>
        </row>
        <row r="123">
          <cell r="A123" t="str">
            <v>4000</v>
          </cell>
          <cell r="B123">
            <v>4211</v>
          </cell>
          <cell r="C123" t="str">
            <v>Universidad de Guadalajara</v>
          </cell>
        </row>
        <row r="124">
          <cell r="A124" t="str">
            <v>4000</v>
          </cell>
          <cell r="B124">
            <v>4212</v>
          </cell>
          <cell r="C124" t="str">
            <v>Colegio de Estudios Científicos y Tecnológicos del Estado de Jalisco</v>
          </cell>
        </row>
        <row r="125">
          <cell r="A125" t="str">
            <v>4000</v>
          </cell>
          <cell r="B125">
            <v>4213</v>
          </cell>
          <cell r="C125" t="str">
            <v>Colegio de Bachilleres del Estado de Jalisco</v>
          </cell>
        </row>
        <row r="126">
          <cell r="A126" t="str">
            <v>4000</v>
          </cell>
          <cell r="B126">
            <v>4214</v>
          </cell>
          <cell r="C126" t="str">
            <v>Instituto de la Madera, Celulosa y Papel</v>
          </cell>
        </row>
        <row r="127">
          <cell r="A127" t="str">
            <v>4000</v>
          </cell>
          <cell r="B127">
            <v>4215</v>
          </cell>
          <cell r="C127" t="str">
            <v>Consejo Estatal para el Fomento Deportivo y el Apoyo a la Juventud</v>
          </cell>
        </row>
        <row r="128">
          <cell r="A128" t="str">
            <v>4000</v>
          </cell>
          <cell r="B128">
            <v>4216</v>
          </cell>
          <cell r="C128" t="str">
            <v>Instituto Descentralizado Estatal de Formación para el Trabajo (IDEFT)</v>
          </cell>
        </row>
        <row r="129">
          <cell r="A129" t="str">
            <v>4000</v>
          </cell>
          <cell r="B129">
            <v>4217</v>
          </cell>
          <cell r="C129" t="str">
            <v>Comité Administrador del Programa Estatal de Construcción de Escuelas (C.A.P.E.C.E.)</v>
          </cell>
        </row>
        <row r="130">
          <cell r="A130" t="str">
            <v>4000</v>
          </cell>
          <cell r="B130">
            <v>4218</v>
          </cell>
          <cell r="C130" t="str">
            <v>Universidad Tecnológica</v>
          </cell>
        </row>
        <row r="131">
          <cell r="A131" t="str">
            <v>4000</v>
          </cell>
          <cell r="B131">
            <v>4219</v>
          </cell>
          <cell r="C131" t="str">
            <v>Instituto Estatal para la Educación de los Adultos (IEEA)</v>
          </cell>
        </row>
        <row r="132">
          <cell r="A132" t="str">
            <v>4000</v>
          </cell>
          <cell r="B132">
            <v>4221</v>
          </cell>
          <cell r="C132" t="str">
            <v>Instituto Cultural Cabañas</v>
          </cell>
        </row>
        <row r="133">
          <cell r="A133" t="str">
            <v>4000</v>
          </cell>
          <cell r="B133">
            <v>4223</v>
          </cell>
          <cell r="C133" t="str">
            <v>Instituto Jalisciense de Antropología e Historia</v>
          </cell>
        </row>
        <row r="134">
          <cell r="A134" t="str">
            <v>4000</v>
          </cell>
          <cell r="B134">
            <v>4224</v>
          </cell>
          <cell r="C134" t="str">
            <v>Instituto de la Artesanía Jalisciense</v>
          </cell>
        </row>
        <row r="135">
          <cell r="A135" t="str">
            <v>4000</v>
          </cell>
          <cell r="B135">
            <v>4225</v>
          </cell>
          <cell r="C135" t="str">
            <v>Instituto Jalisciense de la Calidad</v>
          </cell>
        </row>
        <row r="136">
          <cell r="A136" t="str">
            <v>4000</v>
          </cell>
          <cell r="B136">
            <v>4226</v>
          </cell>
          <cell r="C136" t="str">
            <v>Consejo Estatal de Ciencia y Tecnología del Estado de Jalisco</v>
          </cell>
        </row>
        <row r="137">
          <cell r="A137" t="str">
            <v>4000</v>
          </cell>
          <cell r="B137">
            <v>4227</v>
          </cell>
          <cell r="C137" t="str">
            <v>Fondo de Ciencia y Tecnología</v>
          </cell>
        </row>
        <row r="138">
          <cell r="A138" t="str">
            <v>4000</v>
          </cell>
          <cell r="B138">
            <v>4228</v>
          </cell>
          <cell r="C138" t="str">
            <v>Institutos Tecnológicos en el Interior del Estado</v>
          </cell>
        </row>
        <row r="139">
          <cell r="A139" t="str">
            <v>4000</v>
          </cell>
          <cell r="B139">
            <v>4229</v>
          </cell>
          <cell r="C139" t="str">
            <v>Escuela de Conservación y Restauración de Occidente</v>
          </cell>
        </row>
        <row r="140">
          <cell r="A140" t="str">
            <v>4000</v>
          </cell>
          <cell r="B140">
            <v>4234</v>
          </cell>
          <cell r="C140" t="str">
            <v>Instituto de Información Territorial del Estado de Jalisco</v>
          </cell>
        </row>
        <row r="141">
          <cell r="A141" t="str">
            <v>4000</v>
          </cell>
          <cell r="B141">
            <v>4232</v>
          </cell>
          <cell r="C141" t="str">
            <v>Instituto de Estudios del Federalismo "Prisciliano Sánchez"</v>
          </cell>
        </row>
        <row r="142">
          <cell r="A142" t="str">
            <v>4000</v>
          </cell>
          <cell r="B142">
            <v>4233</v>
          </cell>
          <cell r="C142" t="str">
            <v>Colegio de Educacion Profesional Tecnica del Estado de Jalisco</v>
          </cell>
        </row>
        <row r="143">
          <cell r="A143" t="str">
            <v>4000</v>
          </cell>
          <cell r="B143">
            <v>4234</v>
          </cell>
          <cell r="C143" t="str">
            <v>Instituto Jalisciense de la Juventud</v>
          </cell>
        </row>
        <row r="144">
          <cell r="A144" t="str">
            <v>4000</v>
          </cell>
          <cell r="B144">
            <v>4235</v>
          </cell>
          <cell r="C144" t="str">
            <v>Instituto Estatal de la Mujer</v>
          </cell>
        </row>
        <row r="145">
          <cell r="A145" t="str">
            <v>4000</v>
          </cell>
          <cell r="B145">
            <v>4244</v>
          </cell>
          <cell r="C145" t="str">
            <v>OPD Servicios de Salud Jalisco</v>
          </cell>
        </row>
        <row r="146">
          <cell r="A146" t="str">
            <v>4000</v>
          </cell>
          <cell r="B146">
            <v>4245</v>
          </cell>
          <cell r="C146" t="str">
            <v>OPD Hospital Civil de Guadalajara</v>
          </cell>
        </row>
        <row r="147">
          <cell r="A147" t="str">
            <v>4000</v>
          </cell>
          <cell r="B147">
            <v>4246</v>
          </cell>
          <cell r="C147" t="str">
            <v>Instituto Jalisciense de Cancerología</v>
          </cell>
        </row>
        <row r="148">
          <cell r="A148" t="str">
            <v>4000</v>
          </cell>
          <cell r="B148">
            <v>4247</v>
          </cell>
          <cell r="C148" t="str">
            <v>Consejo Estatal de Transplantes de Órganos y Tejidos</v>
          </cell>
        </row>
        <row r="149">
          <cell r="A149" t="str">
            <v>4000</v>
          </cell>
          <cell r="B149">
            <v>4248</v>
          </cell>
          <cell r="C149" t="str">
            <v>Instituto Jalisciense de Salud Mental</v>
          </cell>
        </row>
        <row r="150">
          <cell r="A150" t="str">
            <v>4000</v>
          </cell>
          <cell r="B150">
            <v>4249</v>
          </cell>
          <cell r="C150" t="str">
            <v>Instituto Jalisciense de Alivio del Dolor y Cuidados Paliativos</v>
          </cell>
        </row>
        <row r="151">
          <cell r="A151" t="str">
            <v>4000</v>
          </cell>
          <cell r="B151">
            <v>4251</v>
          </cell>
          <cell r="C151" t="str">
            <v>Sistema para el Desarrollo Integral de la Familia "Jalisco" (DIF)</v>
          </cell>
        </row>
        <row r="152">
          <cell r="A152" t="str">
            <v>4000</v>
          </cell>
          <cell r="B152">
            <v>4252</v>
          </cell>
          <cell r="C152" t="str">
            <v>Instituto Cabañas</v>
          </cell>
        </row>
        <row r="153">
          <cell r="A153" t="str">
            <v>4000</v>
          </cell>
          <cell r="B153">
            <v>4253</v>
          </cell>
          <cell r="C153" t="str">
            <v>Instituto Jalisciense de Asistencia Social</v>
          </cell>
        </row>
        <row r="154">
          <cell r="A154" t="str">
            <v>4000</v>
          </cell>
          <cell r="B154">
            <v>4254</v>
          </cell>
          <cell r="C154" t="str">
            <v>Industria Jaliscience de Rehabilitación Social (I.N.J.A.L.R.E.S.O.)</v>
          </cell>
        </row>
        <row r="155">
          <cell r="A155" t="str">
            <v>4000</v>
          </cell>
          <cell r="B155">
            <v>4256</v>
          </cell>
          <cell r="C155" t="str">
            <v>Consejo Estatal de Población</v>
          </cell>
        </row>
        <row r="156">
          <cell r="A156" t="str">
            <v>4000</v>
          </cell>
          <cell r="B156">
            <v>4257</v>
          </cell>
          <cell r="C156" t="str">
            <v>Consejo Ciudadano de Seguridad Publica, Prevención y Readaptación Social</v>
          </cell>
        </row>
        <row r="157">
          <cell r="A157" t="str">
            <v>4000</v>
          </cell>
          <cell r="B157">
            <v>4258</v>
          </cell>
          <cell r="C157" t="str">
            <v>Centro de Atención a Víctimas del Delito</v>
          </cell>
        </row>
        <row r="158">
          <cell r="A158" t="str">
            <v>4000</v>
          </cell>
          <cell r="B158">
            <v>4259</v>
          </cell>
          <cell r="C158" t="str">
            <v>Fideicomiso Programa de Seguridad (FOSEG)</v>
          </cell>
        </row>
        <row r="159">
          <cell r="A159" t="str">
            <v>4000</v>
          </cell>
          <cell r="B159">
            <v>4261</v>
          </cell>
          <cell r="C159" t="str">
            <v>Procuraduría de Desarrollo Urbano</v>
          </cell>
        </row>
        <row r="160">
          <cell r="A160" t="str">
            <v>4000</v>
          </cell>
          <cell r="B160">
            <v>4262</v>
          </cell>
          <cell r="C160" t="str">
            <v>Subsidios a Municipios</v>
          </cell>
        </row>
        <row r="161">
          <cell r="A161" t="str">
            <v>4000</v>
          </cell>
          <cell r="B161">
            <v>4263</v>
          </cell>
          <cell r="C161" t="str">
            <v>Aportación Estatal para el  Desarrollo de Infraestructura en los Municipios</v>
          </cell>
        </row>
        <row r="162">
          <cell r="A162" t="str">
            <v>4000</v>
          </cell>
          <cell r="B162">
            <v>4265</v>
          </cell>
          <cell r="C162" t="str">
            <v>Comision Estatal de Agua y Saneamiento del Estado de Jalisco</v>
          </cell>
        </row>
        <row r="163">
          <cell r="A163" t="str">
            <v>4000</v>
          </cell>
          <cell r="B163">
            <v>4266</v>
          </cell>
          <cell r="C163" t="str">
            <v>Fondo de regionalizacion</v>
          </cell>
        </row>
        <row r="164">
          <cell r="A164" t="str">
            <v>4000</v>
          </cell>
          <cell r="B164">
            <v>4271</v>
          </cell>
          <cell r="C164" t="str">
            <v>Unidad Estatal de Protección Civil</v>
          </cell>
        </row>
        <row r="165">
          <cell r="A165" t="str">
            <v>4000</v>
          </cell>
          <cell r="B165">
            <v>4272</v>
          </cell>
          <cell r="C165" t="str">
            <v>Instituto Jalisciense de Ciencias Forenses</v>
          </cell>
        </row>
        <row r="166">
          <cell r="A166" t="str">
            <v>4000</v>
          </cell>
          <cell r="B166">
            <v>4273</v>
          </cell>
          <cell r="C166" t="str">
            <v>Participación Estatal del Convenio de Desarrollo Social</v>
          </cell>
        </row>
        <row r="167">
          <cell r="A167" t="str">
            <v>4000</v>
          </cell>
          <cell r="B167">
            <v>4283</v>
          </cell>
          <cell r="C167" t="str">
            <v>Parque de la Solidaridad</v>
          </cell>
        </row>
        <row r="168">
          <cell r="A168" t="str">
            <v>4000</v>
          </cell>
          <cell r="B168">
            <v>4286</v>
          </cell>
          <cell r="C168" t="str">
            <v>Fomento al Turismo en Puerto Vallarta.</v>
          </cell>
        </row>
        <row r="169">
          <cell r="A169" t="str">
            <v>4000</v>
          </cell>
          <cell r="B169">
            <v>4287</v>
          </cell>
          <cell r="C169" t="str">
            <v>Inmobiliaria y Promotora de Vivienda de Interés Público del Estado (IPROVIPE)</v>
          </cell>
        </row>
        <row r="170">
          <cell r="A170" t="str">
            <v>4000</v>
          </cell>
          <cell r="B170">
            <v>4288</v>
          </cell>
          <cell r="C170" t="str">
            <v>Fondo Jalisco de Fomento Empresarial</v>
          </cell>
        </row>
        <row r="171">
          <cell r="A171" t="str">
            <v>4000</v>
          </cell>
          <cell r="B171">
            <v>4292</v>
          </cell>
          <cell r="C171" t="str">
            <v>Aportación a la Promoción Turística del Estado</v>
          </cell>
        </row>
        <row r="172">
          <cell r="A172" t="str">
            <v>4000</v>
          </cell>
          <cell r="B172">
            <v>4293</v>
          </cell>
          <cell r="C172" t="str">
            <v>Aportación a la Promoción Económica del Estado</v>
          </cell>
        </row>
        <row r="173">
          <cell r="A173" t="str">
            <v>4000</v>
          </cell>
          <cell r="B173">
            <v>4295</v>
          </cell>
          <cell r="C173" t="str">
            <v>Aportación al Consejo Promotor del Museo del Niño</v>
          </cell>
        </row>
        <row r="174">
          <cell r="A174" t="str">
            <v>4000</v>
          </cell>
          <cell r="B174">
            <v>4297</v>
          </cell>
          <cell r="C174" t="str">
            <v>Consejo Estatal de Promoción Económica</v>
          </cell>
        </row>
        <row r="175">
          <cell r="A175" t="str">
            <v>4000</v>
          </cell>
          <cell r="B175">
            <v>4299</v>
          </cell>
          <cell r="C175" t="str">
            <v>Comite para el Fomento y Proteccion Pecuaria, A.C.</v>
          </cell>
        </row>
        <row r="176">
          <cell r="A176" t="str">
            <v>4000</v>
          </cell>
          <cell r="B176">
            <v>4301</v>
          </cell>
          <cell r="C176" t="str">
            <v>Pensiones</v>
          </cell>
        </row>
        <row r="177">
          <cell r="A177" t="str">
            <v>4000</v>
          </cell>
          <cell r="B177">
            <v>4303</v>
          </cell>
          <cell r="C177" t="str">
            <v>Pagos de Defunción</v>
          </cell>
        </row>
        <row r="178">
          <cell r="A178" t="str">
            <v>4000</v>
          </cell>
          <cell r="B178">
            <v>4304</v>
          </cell>
          <cell r="C178" t="str">
            <v>Becas</v>
          </cell>
        </row>
        <row r="179">
          <cell r="A179" t="str">
            <v>4000</v>
          </cell>
          <cell r="B179">
            <v>4306</v>
          </cell>
          <cell r="C179" t="str">
            <v>Pre y Premios</v>
          </cell>
        </row>
        <row r="180">
          <cell r="A180" t="str">
            <v>4000</v>
          </cell>
          <cell r="B180">
            <v>4307</v>
          </cell>
          <cell r="C180" t="str">
            <v>Ayuda a Instituciones sin Fines de Lucro</v>
          </cell>
        </row>
        <row r="181">
          <cell r="A181" t="str">
            <v>4000</v>
          </cell>
          <cell r="B181">
            <v>4311</v>
          </cell>
          <cell r="C181" t="str">
            <v>Fideicomiso Alianza para el Campo (FACEJ)</v>
          </cell>
        </row>
        <row r="182">
          <cell r="A182" t="str">
            <v>4000</v>
          </cell>
          <cell r="B182">
            <v>4312</v>
          </cell>
          <cell r="C182" t="str">
            <v>Fideicomiso para la Administración de Programas de Desarrollo Forestal del Estado de Jalisco (FIPRODEFO)</v>
          </cell>
        </row>
        <row r="183">
          <cell r="A183" t="str">
            <v>4000</v>
          </cell>
          <cell r="B183">
            <v>4313</v>
          </cell>
          <cell r="C183" t="str">
            <v>Fideicomiso Bosque de la Primavera</v>
          </cell>
        </row>
        <row r="184">
          <cell r="A184" t="str">
            <v>4000</v>
          </cell>
          <cell r="B184">
            <v>4314</v>
          </cell>
          <cell r="C184" t="str">
            <v>Fideicomiso para el Desarrollo Forestal (FIDEFOR)</v>
          </cell>
        </row>
        <row r="185">
          <cell r="A185" t="str">
            <v>4000</v>
          </cell>
          <cell r="B185">
            <v>4315</v>
          </cell>
          <cell r="C185" t="str">
            <v>Apoyos a Proyectos Productivos Rurales</v>
          </cell>
        </row>
        <row r="186">
          <cell r="A186" t="str">
            <v>4000</v>
          </cell>
          <cell r="B186">
            <v>4318</v>
          </cell>
          <cell r="C186" t="str">
            <v>Fideicomiso para la gestión integral de la Cuenca del Río Ayuquila</v>
          </cell>
        </row>
        <row r="187">
          <cell r="A187" t="str">
            <v>4000</v>
          </cell>
          <cell r="B187">
            <v>4319</v>
          </cell>
          <cell r="C187" t="str">
            <v>Fideicomiso de Apoyos a la Rentabilidad Agrícola de los Productores de Maíz del Estado de Jalisco (FARAJAL)</v>
          </cell>
        </row>
        <row r="188">
          <cell r="A188" t="str">
            <v>4000</v>
          </cell>
          <cell r="B188">
            <v>4411</v>
          </cell>
          <cell r="C188" t="str">
            <v>Comision de Arbitraje Medico del Estado de Jalisco</v>
          </cell>
        </row>
        <row r="189">
          <cell r="A189" t="str">
            <v>4000</v>
          </cell>
          <cell r="B189">
            <v>412</v>
          </cell>
          <cell r="C189" t="str">
            <v>Programa de Homologación de Defensores de Oficio</v>
          </cell>
        </row>
        <row r="190">
          <cell r="A190" t="str">
            <v>4000</v>
          </cell>
          <cell r="B190">
            <v>4413</v>
          </cell>
          <cell r="C190" t="str">
            <v>Sistema Estatal de Información Jalisco</v>
          </cell>
        </row>
        <row r="191">
          <cell r="A191" t="str">
            <v>4000</v>
          </cell>
          <cell r="B191">
            <v>4414</v>
          </cell>
          <cell r="C191" t="str">
            <v>Instituto de Fomento al Comercio Exterior del Estado de Jalisco</v>
          </cell>
        </row>
        <row r="192">
          <cell r="A192" t="str">
            <v>4000</v>
          </cell>
          <cell r="B192">
            <v>4415</v>
          </cell>
          <cell r="C192" t="str">
            <v>Organismo Coordinador de la Operación Integral del Servicio de Transporte Público del Estado</v>
          </cell>
        </row>
        <row r="193">
          <cell r="A193" t="str">
            <v>4000</v>
          </cell>
          <cell r="B193">
            <v>4416</v>
          </cell>
          <cell r="C193" t="str">
            <v>Centro de Investigación de la Vialidad y el Transporte</v>
          </cell>
        </row>
        <row r="194">
          <cell r="A194" t="str">
            <v>5000</v>
          </cell>
          <cell r="B194">
            <v>5101</v>
          </cell>
          <cell r="C194" t="str">
            <v>Mobiliario</v>
          </cell>
        </row>
        <row r="195">
          <cell r="A195" t="str">
            <v>5000</v>
          </cell>
          <cell r="B195">
            <v>5102</v>
          </cell>
          <cell r="C195" t="str">
            <v>Equipo de oficina</v>
          </cell>
        </row>
        <row r="196">
          <cell r="A196" t="str">
            <v>5000</v>
          </cell>
          <cell r="B196">
            <v>5103</v>
          </cell>
          <cell r="C196" t="str">
            <v xml:space="preserve">Equipo educacional y recreativo </v>
          </cell>
        </row>
        <row r="197">
          <cell r="A197" t="str">
            <v>5000</v>
          </cell>
          <cell r="B197">
            <v>5104</v>
          </cell>
          <cell r="C197" t="str">
            <v>Bienes artísticos y culturales</v>
          </cell>
        </row>
        <row r="198">
          <cell r="A198" t="str">
            <v>5000</v>
          </cell>
          <cell r="B198">
            <v>5201</v>
          </cell>
          <cell r="C198" t="str">
            <v xml:space="preserve">Maquinaria y equipo agropecuario </v>
          </cell>
        </row>
        <row r="199">
          <cell r="A199" t="str">
            <v>5000</v>
          </cell>
          <cell r="B199">
            <v>5202</v>
          </cell>
          <cell r="C199" t="str">
            <v>Maquinaria y equipo industrial</v>
          </cell>
        </row>
        <row r="200">
          <cell r="A200" t="str">
            <v>5000</v>
          </cell>
          <cell r="B200">
            <v>5203</v>
          </cell>
          <cell r="C200" t="str">
            <v xml:space="preserve">Maquinaria y equipo de construcción </v>
          </cell>
        </row>
        <row r="201">
          <cell r="A201" t="str">
            <v>5000</v>
          </cell>
          <cell r="B201">
            <v>5204</v>
          </cell>
          <cell r="C201" t="str">
            <v>Equipo de telefonía y telecomunicaciones</v>
          </cell>
        </row>
        <row r="202">
          <cell r="A202" t="str">
            <v>5000</v>
          </cell>
          <cell r="B202">
            <v>5205</v>
          </cell>
          <cell r="C202" t="str">
            <v>Maquinaria y equipo electrónico</v>
          </cell>
        </row>
        <row r="203">
          <cell r="A203" t="str">
            <v>5000</v>
          </cell>
          <cell r="B203">
            <v>5206</v>
          </cell>
          <cell r="C203" t="str">
            <v>Equipo de computación electrónico</v>
          </cell>
        </row>
        <row r="204">
          <cell r="A204" t="str">
            <v>5000</v>
          </cell>
          <cell r="B204">
            <v>5207</v>
          </cell>
          <cell r="C204" t="str">
            <v>Maquinaria y equipo diverso</v>
          </cell>
        </row>
        <row r="205">
          <cell r="A205" t="str">
            <v>5000</v>
          </cell>
          <cell r="B205">
            <v>5208</v>
          </cell>
          <cell r="C205" t="str">
            <v>Equipo para semaforización (para uso exclusivo de la Secretaría de Vialidad y Transporte)</v>
          </cell>
        </row>
        <row r="206">
          <cell r="A206" t="str">
            <v>5000</v>
          </cell>
          <cell r="B206">
            <v>5301</v>
          </cell>
          <cell r="C206" t="str">
            <v>Vehículos y equipo terrestre</v>
          </cell>
        </row>
        <row r="207">
          <cell r="A207" t="str">
            <v>5000</v>
          </cell>
          <cell r="B207">
            <v>5304</v>
          </cell>
          <cell r="C207" t="str">
            <v>Vehículos y equipo auxiliar de transporte</v>
          </cell>
        </row>
        <row r="208">
          <cell r="A208" t="str">
            <v>5000</v>
          </cell>
          <cell r="B208">
            <v>5401</v>
          </cell>
          <cell r="C208" t="str">
            <v>Equipo médico</v>
          </cell>
        </row>
        <row r="209">
          <cell r="A209" t="str">
            <v>5000</v>
          </cell>
          <cell r="B209">
            <v>5402</v>
          </cell>
          <cell r="C209" t="str">
            <v>Instrumental médico</v>
          </cell>
        </row>
        <row r="210">
          <cell r="A210" t="str">
            <v>5000</v>
          </cell>
          <cell r="B210">
            <v>5501</v>
          </cell>
          <cell r="C210" t="str">
            <v>Herramientas y máquinas-herramienta</v>
          </cell>
        </row>
        <row r="211">
          <cell r="A211" t="str">
            <v>5000</v>
          </cell>
          <cell r="B211">
            <v>5502</v>
          </cell>
          <cell r="C211" t="str">
            <v>Refacciones y accesorios mayores</v>
          </cell>
        </row>
        <row r="212">
          <cell r="A212" t="str">
            <v>5000</v>
          </cell>
          <cell r="B212">
            <v>5602</v>
          </cell>
          <cell r="C212" t="str">
            <v xml:space="preserve">Animales de reproducción </v>
          </cell>
        </row>
        <row r="213">
          <cell r="A213" t="str">
            <v>5000</v>
          </cell>
          <cell r="B213">
            <v>5701</v>
          </cell>
          <cell r="C213" t="str">
            <v>Edificios y locales</v>
          </cell>
        </row>
        <row r="214">
          <cell r="A214" t="str">
            <v>5000</v>
          </cell>
          <cell r="B214">
            <v>5702</v>
          </cell>
          <cell r="C214" t="str">
            <v>Terrenos</v>
          </cell>
        </row>
        <row r="215">
          <cell r="A215" t="str">
            <v>5000</v>
          </cell>
          <cell r="B215">
            <v>5703</v>
          </cell>
          <cell r="C215" t="str">
            <v>Indemnizaciones y expropiaciones de inmuebles</v>
          </cell>
        </row>
        <row r="216">
          <cell r="A216" t="str">
            <v>5000</v>
          </cell>
          <cell r="B216">
            <v>5801</v>
          </cell>
          <cell r="C216" t="str">
            <v>Equipo de seguridad pública (para uso exclusivo de las áreas de Seguridad Pública)</v>
          </cell>
        </row>
        <row r="217">
          <cell r="A217" t="str">
            <v>5000</v>
          </cell>
          <cell r="B217">
            <v>5802</v>
          </cell>
          <cell r="C217" t="str">
            <v>Complementarias</v>
          </cell>
        </row>
        <row r="218">
          <cell r="A218" t="str">
            <v>6000</v>
          </cell>
          <cell r="B218">
            <v>6211</v>
          </cell>
          <cell r="C218" t="str">
            <v>Construcción</v>
          </cell>
        </row>
        <row r="219">
          <cell r="A219" t="str">
            <v>6000</v>
          </cell>
          <cell r="B219">
            <v>6221</v>
          </cell>
          <cell r="C219" t="str">
            <v>Construcción</v>
          </cell>
        </row>
        <row r="220">
          <cell r="A220" t="str">
            <v>6000</v>
          </cell>
          <cell r="B220">
            <v>6222</v>
          </cell>
          <cell r="C220" t="str">
            <v>Ampliación</v>
          </cell>
        </row>
        <row r="221">
          <cell r="A221" t="str">
            <v>6000</v>
          </cell>
          <cell r="B221">
            <v>6223</v>
          </cell>
          <cell r="C221" t="str">
            <v>Rehabilitación</v>
          </cell>
        </row>
        <row r="222">
          <cell r="A222" t="str">
            <v>6000</v>
          </cell>
          <cell r="B222">
            <v>6224</v>
          </cell>
          <cell r="C222" t="str">
            <v>Proyectos</v>
          </cell>
        </row>
        <row r="223">
          <cell r="A223" t="str">
            <v>6000</v>
          </cell>
          <cell r="B223">
            <v>6231</v>
          </cell>
          <cell r="C223" t="str">
            <v>Construcción</v>
          </cell>
        </row>
        <row r="224">
          <cell r="A224" t="str">
            <v>6000</v>
          </cell>
          <cell r="B224">
            <v>6232</v>
          </cell>
          <cell r="C224" t="str">
            <v>Ampliación</v>
          </cell>
        </row>
        <row r="225">
          <cell r="A225" t="str">
            <v>6000</v>
          </cell>
          <cell r="B225">
            <v>6321</v>
          </cell>
          <cell r="C225" t="str">
            <v>Construcción</v>
          </cell>
        </row>
        <row r="226">
          <cell r="A226" t="str">
            <v>6000</v>
          </cell>
          <cell r="B226">
            <v>6322</v>
          </cell>
          <cell r="C226" t="str">
            <v>Ampliación</v>
          </cell>
        </row>
        <row r="227">
          <cell r="A227" t="str">
            <v>6000</v>
          </cell>
          <cell r="B227">
            <v>6331</v>
          </cell>
          <cell r="C227" t="str">
            <v>Construcción</v>
          </cell>
        </row>
        <row r="228">
          <cell r="A228" t="str">
            <v>6000</v>
          </cell>
          <cell r="B228">
            <v>6332</v>
          </cell>
          <cell r="C228" t="str">
            <v xml:space="preserve">Ampliación </v>
          </cell>
        </row>
        <row r="229">
          <cell r="A229" t="str">
            <v>6000</v>
          </cell>
          <cell r="B229">
            <v>6341</v>
          </cell>
          <cell r="C229" t="str">
            <v>Construcción</v>
          </cell>
        </row>
        <row r="230">
          <cell r="A230" t="str">
            <v>6000</v>
          </cell>
          <cell r="B230">
            <v>6342</v>
          </cell>
          <cell r="C230" t="str">
            <v>Ampliación</v>
          </cell>
        </row>
        <row r="231">
          <cell r="A231" t="str">
            <v>6000</v>
          </cell>
          <cell r="B231">
            <v>6343</v>
          </cell>
          <cell r="C231" t="str">
            <v>Rehabilitación</v>
          </cell>
        </row>
        <row r="232">
          <cell r="A232" t="str">
            <v>6000</v>
          </cell>
          <cell r="B232">
            <v>6344</v>
          </cell>
          <cell r="C232" t="str">
            <v>Proyectos</v>
          </cell>
        </row>
        <row r="233">
          <cell r="A233" t="str">
            <v>6000</v>
          </cell>
          <cell r="B233">
            <v>6346</v>
          </cell>
          <cell r="C233" t="str">
            <v>Equipamiento</v>
          </cell>
        </row>
        <row r="234">
          <cell r="A234" t="str">
            <v>6000</v>
          </cell>
          <cell r="B234">
            <v>6411</v>
          </cell>
          <cell r="C234" t="str">
            <v>Construcción</v>
          </cell>
        </row>
        <row r="235">
          <cell r="A235" t="str">
            <v>6000</v>
          </cell>
          <cell r="B235">
            <v>6142</v>
          </cell>
          <cell r="C235" t="str">
            <v>Ampliación</v>
          </cell>
        </row>
        <row r="236">
          <cell r="A236" t="str">
            <v>6000</v>
          </cell>
          <cell r="B236">
            <v>6143</v>
          </cell>
          <cell r="C236" t="str">
            <v>Rehabilitación</v>
          </cell>
        </row>
        <row r="237">
          <cell r="A237" t="str">
            <v>6000</v>
          </cell>
          <cell r="B237">
            <v>6122</v>
          </cell>
          <cell r="C237" t="str">
            <v>Ampliación</v>
          </cell>
        </row>
        <row r="238">
          <cell r="A238" t="str">
            <v>8000</v>
          </cell>
          <cell r="B238">
            <v>8101</v>
          </cell>
          <cell r="C238" t="str">
            <v>Erogaciones Contingentes</v>
          </cell>
        </row>
        <row r="239">
          <cell r="A239" t="str">
            <v>8000</v>
          </cell>
          <cell r="B239">
            <v>8202</v>
          </cell>
          <cell r="C239" t="str">
            <v>Erogaciones imprevistas (para uso exclusivo de la Secretaría de Finanzas)</v>
          </cell>
        </row>
        <row r="240">
          <cell r="A240" t="str">
            <v>9000</v>
          </cell>
          <cell r="B240">
            <v>9101</v>
          </cell>
          <cell r="C240" t="str">
            <v xml:space="preserve">Amortización de la deuda pública </v>
          </cell>
        </row>
        <row r="241">
          <cell r="A241" t="str">
            <v>9000</v>
          </cell>
          <cell r="B241">
            <v>9201</v>
          </cell>
          <cell r="C241" t="str">
            <v>Intereses de la deuda pública</v>
          </cell>
        </row>
        <row r="242">
          <cell r="A242" t="str">
            <v>9000</v>
          </cell>
          <cell r="B242">
            <v>9901</v>
          </cell>
          <cell r="C242" t="str">
            <v>ADEFAS por servicios personales</v>
          </cell>
        </row>
        <row r="243">
          <cell r="A243" t="str">
            <v>9000</v>
          </cell>
          <cell r="B243">
            <v>9902</v>
          </cell>
          <cell r="C243" t="str">
            <v>ADEFAS por conceptos distintos de servicios personales</v>
          </cell>
        </row>
        <row r="244">
          <cell r="A244" t="str">
            <v>9000</v>
          </cell>
          <cell r="B244">
            <v>9903</v>
          </cell>
          <cell r="C244" t="str">
            <v>Devolución de ingresos percibidos indebidamente en ejercicios fiscales anteriores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PG X EJE GOB"/>
      <sheetName val="PRESUP X PROGRAMAS $"/>
      <sheetName val="PRESUP X PG y DEP"/>
      <sheetName val="PRESUP X CAPITULO"/>
      <sheetName val="UNID RESP X CAP GTO (SEFIN)"/>
      <sheetName val="SEFIN X PY"/>
      <sheetName val="PRESUP SEFIN X PROY CG PG UR"/>
      <sheetName val="ESTRUCT PROGRAM DESAGREGADA '09"/>
      <sheetName val="ESTRUCT PROGRAM DESAGREGADA_CED"/>
      <sheetName val="ORGANISMOS__UEG 2010"/>
      <sheetName val="COMPARA 2000-2005"/>
      <sheetName val="CATALOGO  PRESUP X U.P. y P.I."/>
      <sheetName val="CATALOGO  PRESUP X UP y UR"/>
      <sheetName val="Hoja3"/>
      <sheetName val="PADRON ORGANISMOS X OBJ GTO"/>
    </sheetNames>
    <sheetDataSet>
      <sheetData sheetId="0">
        <row r="7">
          <cell r="A7" t="str">
            <v>PROG GOB</v>
          </cell>
          <cell r="B7" t="str">
            <v>EJE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>
            <v>1</v>
          </cell>
          <cell r="C8" t="str">
            <v>Desarrollo Productivo del Campo</v>
          </cell>
          <cell r="D8">
            <v>298132270</v>
          </cell>
        </row>
        <row r="9">
          <cell r="A9">
            <v>2</v>
          </cell>
          <cell r="B9">
            <v>1</v>
          </cell>
          <cell r="C9" t="str">
            <v>Ciencia y Tecnología para el Desarrollo</v>
          </cell>
          <cell r="D9">
            <v>217090750</v>
          </cell>
        </row>
        <row r="10">
          <cell r="A10">
            <v>3</v>
          </cell>
          <cell r="B10">
            <v>1</v>
          </cell>
          <cell r="C10" t="str">
            <v>Fomento a la Industria, Comercio y Servicios</v>
          </cell>
          <cell r="D10">
            <v>448304494</v>
          </cell>
        </row>
        <row r="11">
          <cell r="A11">
            <v>4</v>
          </cell>
          <cell r="B11">
            <v>1</v>
          </cell>
          <cell r="C11" t="str">
            <v>Desarrollo de Infraestructura Productiva</v>
          </cell>
          <cell r="D11">
            <v>3375154453</v>
          </cell>
        </row>
        <row r="12">
          <cell r="A12">
            <v>5</v>
          </cell>
          <cell r="B12">
            <v>1</v>
          </cell>
          <cell r="C12" t="str">
            <v>Desarrollo y Fomento al Turismo</v>
          </cell>
          <cell r="D12">
            <v>186993440</v>
          </cell>
        </row>
        <row r="13">
          <cell r="A13">
            <v>6</v>
          </cell>
          <cell r="B13">
            <v>1</v>
          </cell>
          <cell r="C13" t="str">
            <v>Generación de Empleo y Seguridad Laboral</v>
          </cell>
          <cell r="D13">
            <v>113279200</v>
          </cell>
        </row>
        <row r="14">
          <cell r="A14">
            <v>7</v>
          </cell>
          <cell r="B14">
            <v>2</v>
          </cell>
          <cell r="C14" t="str">
            <v>Educación y Deporte para una Vida Digna</v>
          </cell>
          <cell r="D14">
            <v>25961474054</v>
          </cell>
        </row>
        <row r="15">
          <cell r="A15">
            <v>8</v>
          </cell>
          <cell r="B15">
            <v>2</v>
          </cell>
          <cell r="C15" t="str">
            <v>Protección y Atención Integral a la Salud</v>
          </cell>
          <cell r="D15">
            <v>4976699003</v>
          </cell>
        </row>
        <row r="16">
          <cell r="A16">
            <v>9</v>
          </cell>
          <cell r="B16">
            <v>2</v>
          </cell>
          <cell r="C16" t="str">
            <v>Desarrollo y Fomento a la Cultura</v>
          </cell>
          <cell r="D16">
            <v>318752844</v>
          </cell>
        </row>
        <row r="17">
          <cell r="A17">
            <v>10</v>
          </cell>
          <cell r="B17">
            <v>2</v>
          </cell>
          <cell r="C17" t="str">
            <v>Desarrollo Humano y Social Sustentable</v>
          </cell>
          <cell r="D17">
            <v>1452708206</v>
          </cell>
        </row>
        <row r="18">
          <cell r="A18">
            <v>11</v>
          </cell>
          <cell r="B18">
            <v>2</v>
          </cell>
          <cell r="C18" t="str">
            <v>Preservación y Restauración del Medio Ambiente</v>
          </cell>
          <cell r="D18">
            <v>97794890</v>
          </cell>
        </row>
        <row r="19">
          <cell r="A19">
            <v>12</v>
          </cell>
          <cell r="B19">
            <v>3</v>
          </cell>
          <cell r="C19" t="str">
            <v>Procuración de Justicia</v>
          </cell>
          <cell r="D19">
            <v>1304581026</v>
          </cell>
        </row>
        <row r="20">
          <cell r="A20">
            <v>13</v>
          </cell>
          <cell r="B20">
            <v>3</v>
          </cell>
          <cell r="C20" t="str">
            <v>Protección Civil</v>
          </cell>
          <cell r="D20">
            <v>94387160</v>
          </cell>
        </row>
        <row r="21">
          <cell r="A21">
            <v>14</v>
          </cell>
          <cell r="B21">
            <v>3</v>
          </cell>
          <cell r="C21" t="str">
            <v>Seguridad Pública</v>
          </cell>
          <cell r="D21">
            <v>2283565924</v>
          </cell>
        </row>
        <row r="22">
          <cell r="A22">
            <v>15</v>
          </cell>
          <cell r="B22">
            <v>3</v>
          </cell>
          <cell r="C22" t="str">
            <v>Seguridad Jurídica de Ciudadanos y Bienes</v>
          </cell>
          <cell r="D22">
            <v>1138992625</v>
          </cell>
        </row>
        <row r="23">
          <cell r="A23">
            <v>16</v>
          </cell>
          <cell r="B23">
            <v>3</v>
          </cell>
          <cell r="C23" t="str">
            <v>Impulso al Desarrollo Democrático</v>
          </cell>
          <cell r="D23">
            <v>1089932758</v>
          </cell>
        </row>
        <row r="24">
          <cell r="A24">
            <v>17</v>
          </cell>
          <cell r="B24">
            <v>4</v>
          </cell>
          <cell r="C24" t="str">
            <v>Fortalecimiento Institucional</v>
          </cell>
          <cell r="D24">
            <v>16557639850</v>
          </cell>
        </row>
        <row r="25">
          <cell r="A25">
            <v>18</v>
          </cell>
          <cell r="B25">
            <v>4</v>
          </cell>
          <cell r="C25" t="str">
            <v>Derechos Humanos</v>
          </cell>
          <cell r="D25">
            <v>92575420</v>
          </cell>
        </row>
        <row r="26">
          <cell r="A26">
            <v>19</v>
          </cell>
          <cell r="B26">
            <v>4</v>
          </cell>
          <cell r="C26" t="str">
            <v>Participación Ciudadana</v>
          </cell>
          <cell r="D26">
            <v>20453850</v>
          </cell>
        </row>
        <row r="27">
          <cell r="A27">
            <v>20</v>
          </cell>
          <cell r="B27">
            <v>2</v>
          </cell>
          <cell r="C27" t="str">
            <v>Movilidad</v>
          </cell>
          <cell r="D27">
            <v>775850025</v>
          </cell>
        </row>
        <row r="28">
          <cell r="A28">
            <v>21</v>
          </cell>
          <cell r="B28">
            <v>1</v>
          </cell>
          <cell r="C28" t="str">
            <v>Administración y Uso del Agua</v>
          </cell>
          <cell r="D28">
            <v>326410360</v>
          </cell>
        </row>
        <row r="29">
          <cell r="A29">
            <v>22</v>
          </cell>
          <cell r="B29">
            <v>1</v>
          </cell>
          <cell r="C29" t="str">
            <v>Juegos Panamericanos</v>
          </cell>
          <cell r="D29">
            <v>53444270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.FINANZAS 1999"/>
      <sheetName val="ESTRUCT 1998"/>
    </sheetNames>
    <sheetDataSet>
      <sheetData sheetId="0">
        <row r="15">
          <cell r="A15">
            <v>1</v>
          </cell>
          <cell r="B15">
            <v>1</v>
          </cell>
          <cell r="E15" t="str">
            <v>001</v>
          </cell>
          <cell r="I15" t="str">
            <v>ATENCION  A LAS ASOCIACIONES DE PADRES DE FAMILIA</v>
          </cell>
        </row>
        <row r="18">
          <cell r="C18" t="str">
            <v>8</v>
          </cell>
          <cell r="G18" t="str">
            <v>COMUNICACION SOCIAL Y DIFUSION INSTITUCIONAL</v>
          </cell>
        </row>
        <row r="19">
          <cell r="D19" t="str">
            <v>006</v>
          </cell>
          <cell r="H19" t="str">
            <v>COBERTURA Y EQUIDAD A LA DEMANDA EDUCATIVA</v>
          </cell>
        </row>
        <row r="20">
          <cell r="A20">
            <v>2</v>
          </cell>
          <cell r="B20">
            <v>1</v>
          </cell>
          <cell r="E20" t="str">
            <v>001</v>
          </cell>
          <cell r="I20" t="str">
            <v>DIFUSION DEL PROGRAMA DE EDUCACION PREESCOLAR</v>
          </cell>
        </row>
        <row r="21">
          <cell r="A21">
            <v>3</v>
          </cell>
          <cell r="B21">
            <v>1</v>
          </cell>
          <cell r="E21" t="str">
            <v>002</v>
          </cell>
          <cell r="I21" t="str">
            <v>DIFUSION DEL PROGRAMA DE EDUCACION INICIAL</v>
          </cell>
        </row>
        <row r="22">
          <cell r="A22">
            <v>4</v>
          </cell>
          <cell r="B22">
            <v>1</v>
          </cell>
          <cell r="E22" t="str">
            <v>003</v>
          </cell>
          <cell r="I22" t="str">
            <v>DIFUSION DEL PROGRAMA DE EDUCACION ESPECIAL</v>
          </cell>
        </row>
        <row r="25">
          <cell r="C25" t="str">
            <v>12</v>
          </cell>
          <cell r="G25" t="str">
            <v>CAPACITACION Y APOYO TECNICO A MUNICIPIOS</v>
          </cell>
        </row>
        <row r="27">
          <cell r="C27" t="str">
            <v>18</v>
          </cell>
          <cell r="G27" t="str">
            <v>INFRAESTRUCTURA Y EQUIPAMIENTO EDUCATIVO</v>
          </cell>
        </row>
        <row r="28">
          <cell r="D28" t="str">
            <v>006</v>
          </cell>
          <cell r="H28" t="str">
            <v>COBERTURA Y EQUIDAD A LA DEMANDA EDUCATIVA</v>
          </cell>
        </row>
        <row r="29">
          <cell r="A29">
            <v>5</v>
          </cell>
          <cell r="B29">
            <v>1</v>
          </cell>
          <cell r="E29" t="str">
            <v>001</v>
          </cell>
          <cell r="I29" t="str">
            <v>EQUIPAMIENTO ESCOLAR PARA LA EDUCACION BASICA</v>
          </cell>
        </row>
        <row r="30">
          <cell r="A30">
            <v>6</v>
          </cell>
          <cell r="B30">
            <v>1</v>
          </cell>
          <cell r="E30" t="str">
            <v>002</v>
          </cell>
          <cell r="I30" t="str">
            <v>MANTENIMIENTO PREVENTIVO</v>
          </cell>
        </row>
        <row r="33">
          <cell r="C33" t="str">
            <v>25</v>
          </cell>
          <cell r="G33" t="str">
            <v>PROGRAMA DE DESARROLLO REGIONAL</v>
          </cell>
        </row>
        <row r="34">
          <cell r="D34" t="str">
            <v>001</v>
          </cell>
          <cell r="H34" t="str">
            <v>CONSOLIDAR LA REORGANIZACION DEL SISTEMA EDUCATIVO ESTATAL</v>
          </cell>
        </row>
        <row r="35">
          <cell r="A35">
            <v>8</v>
          </cell>
          <cell r="B35">
            <v>1</v>
          </cell>
          <cell r="E35" t="str">
            <v>001</v>
          </cell>
          <cell r="I35" t="str">
            <v>ADMINISTRACION REGIONAL</v>
          </cell>
        </row>
        <row r="38">
          <cell r="C38" t="str">
            <v>27</v>
          </cell>
          <cell r="G38" t="str">
            <v>DIFUSION Y PROMOCION CULTURAL Y DEL DEPORTE</v>
          </cell>
        </row>
        <row r="39">
          <cell r="D39" t="str">
            <v>004</v>
          </cell>
          <cell r="H39" t="str">
            <v>ELEVAR SUSTANTIVAMENTE LA CALIDAD DE LA EDUCACION</v>
          </cell>
        </row>
        <row r="40">
          <cell r="A40">
            <v>9</v>
          </cell>
          <cell r="B40">
            <v>1</v>
          </cell>
          <cell r="E40" t="str">
            <v>001</v>
          </cell>
          <cell r="I40" t="str">
            <v>EDUCACION FISICA PARA LA EDUCACION BASICA</v>
          </cell>
        </row>
        <row r="43">
          <cell r="C43" t="str">
            <v>28</v>
          </cell>
          <cell r="G43" t="str">
            <v>POLITICA, PLANEACION Y DESARROLLO DE LA EDUCACION</v>
          </cell>
        </row>
        <row r="44">
          <cell r="D44" t="str">
            <v>006</v>
          </cell>
          <cell r="H44" t="str">
            <v>COBERTURA Y EQUIDAD A LA DEMANDA EDUCATIVA</v>
          </cell>
        </row>
        <row r="45">
          <cell r="A45">
            <v>10</v>
          </cell>
          <cell r="B45">
            <v>1</v>
          </cell>
          <cell r="E45" t="str">
            <v>001</v>
          </cell>
          <cell r="I45" t="str">
            <v>MICROPLANEACION</v>
          </cell>
        </row>
        <row r="46">
          <cell r="A46">
            <v>11</v>
          </cell>
          <cell r="B46">
            <v>1</v>
          </cell>
          <cell r="E46" t="str">
            <v>002</v>
          </cell>
          <cell r="I46" t="str">
            <v>INSCRIPCIONES EN FEBRERO</v>
          </cell>
        </row>
        <row r="47">
          <cell r="A47">
            <v>12</v>
          </cell>
          <cell r="B47">
            <v>1</v>
          </cell>
          <cell r="E47" t="str">
            <v>003</v>
          </cell>
          <cell r="I47" t="str">
            <v>SISTEMA ESTATAL DE EVALUACION EDUCATIVA</v>
          </cell>
        </row>
        <row r="49">
          <cell r="C49" t="str">
            <v>29</v>
          </cell>
          <cell r="G49" t="str">
            <v>FORTALECIMIENTO A LA EDUCACION BASICA</v>
          </cell>
        </row>
        <row r="50">
          <cell r="D50" t="str">
            <v>006</v>
          </cell>
          <cell r="H50" t="str">
            <v>COBERTURA Y EQUIDAD A LA DEMANDA EDUCATIVA</v>
          </cell>
        </row>
        <row r="51">
          <cell r="A51">
            <v>13</v>
          </cell>
          <cell r="B51">
            <v>1</v>
          </cell>
          <cell r="E51" t="str">
            <v>001</v>
          </cell>
          <cell r="I51" t="str">
            <v>SUPERVISION Y ASESORIA EN EDUCACION INICIAL</v>
          </cell>
        </row>
        <row r="52">
          <cell r="A52">
            <v>14</v>
          </cell>
          <cell r="B52">
            <v>1</v>
          </cell>
          <cell r="E52" t="str">
            <v>002</v>
          </cell>
          <cell r="I52" t="str">
            <v>CENTRO DE DESARROLLO INFANTIL</v>
          </cell>
        </row>
        <row r="53">
          <cell r="A53">
            <v>15</v>
          </cell>
          <cell r="B53">
            <v>1</v>
          </cell>
          <cell r="E53" t="str">
            <v>003</v>
          </cell>
          <cell r="I53" t="str">
            <v>ORIENTACION A PADRES DE FAMILIA</v>
          </cell>
        </row>
        <row r="54">
          <cell r="A54">
            <v>16</v>
          </cell>
          <cell r="B54">
            <v>1</v>
          </cell>
          <cell r="E54" t="str">
            <v>004</v>
          </cell>
          <cell r="I54" t="str">
            <v>ORIENTACION A PADRES DE FAMILIA INDIGENA</v>
          </cell>
        </row>
        <row r="55">
          <cell r="A55">
            <v>17</v>
          </cell>
          <cell r="B55">
            <v>1</v>
          </cell>
          <cell r="E55" t="str">
            <v>005</v>
          </cell>
          <cell r="I55" t="str">
            <v>PREESCOLAR GENERAL</v>
          </cell>
        </row>
        <row r="56">
          <cell r="A56">
            <v>18</v>
          </cell>
          <cell r="B56">
            <v>1</v>
          </cell>
          <cell r="E56" t="str">
            <v>006</v>
          </cell>
          <cell r="I56" t="str">
            <v>SUPERVISION Y ASESORIA EN EDUCACION PREESCOLAR</v>
          </cell>
        </row>
        <row r="57">
          <cell r="A57">
            <v>19</v>
          </cell>
          <cell r="B57">
            <v>1</v>
          </cell>
          <cell r="E57" t="str">
            <v>007</v>
          </cell>
          <cell r="I57" t="str">
            <v>ALTERNATIVAS PARA LA EDUCACION PREESCOLAR RURAL</v>
          </cell>
        </row>
        <row r="58">
          <cell r="A58">
            <v>20</v>
          </cell>
          <cell r="B58">
            <v>1</v>
          </cell>
          <cell r="E58" t="str">
            <v>008</v>
          </cell>
          <cell r="I58" t="str">
            <v>PREESCOLAR INDIGENA</v>
          </cell>
        </row>
        <row r="59">
          <cell r="A59">
            <v>21</v>
          </cell>
          <cell r="B59">
            <v>1</v>
          </cell>
          <cell r="E59" t="str">
            <v>009</v>
          </cell>
          <cell r="I59" t="str">
            <v>RECONOCIMIENTOS Y ESTIMULOS PARA ALUMNOS</v>
          </cell>
        </row>
        <row r="60">
          <cell r="A60">
            <v>22</v>
          </cell>
          <cell r="B60">
            <v>1</v>
          </cell>
          <cell r="E60" t="str">
            <v>010</v>
          </cell>
          <cell r="I60" t="str">
            <v>SUPERVISION Y ASESORIA EN EDUC. PRIMARIA</v>
          </cell>
        </row>
        <row r="61">
          <cell r="A61">
            <v>23</v>
          </cell>
          <cell r="B61">
            <v>1</v>
          </cell>
          <cell r="E61" t="str">
            <v>011</v>
          </cell>
          <cell r="I61" t="str">
            <v>P R O N A L E E S   ( PALEM )</v>
          </cell>
        </row>
        <row r="62">
          <cell r="A62">
            <v>24</v>
          </cell>
          <cell r="B62">
            <v>1</v>
          </cell>
          <cell r="E62" t="str">
            <v>012</v>
          </cell>
          <cell r="I62" t="str">
            <v>RINCONES DE LECTURA</v>
          </cell>
        </row>
        <row r="63">
          <cell r="A63">
            <v>25</v>
          </cell>
          <cell r="B63">
            <v>1</v>
          </cell>
          <cell r="E63" t="str">
            <v>013</v>
          </cell>
          <cell r="I63" t="str">
            <v>PRIMARIA GENERAL</v>
          </cell>
        </row>
        <row r="64">
          <cell r="A64">
            <v>26</v>
          </cell>
          <cell r="B64">
            <v>1</v>
          </cell>
          <cell r="E64" t="str">
            <v>014</v>
          </cell>
          <cell r="I64" t="str">
            <v>ATENCION PREVENTIVA Y COMPENSATORIA</v>
          </cell>
        </row>
        <row r="65">
          <cell r="A65">
            <v>27</v>
          </cell>
          <cell r="B65">
            <v>1</v>
          </cell>
          <cell r="E65" t="str">
            <v>015</v>
          </cell>
          <cell r="I65" t="str">
            <v>CARRERA MAGISTERIAL</v>
          </cell>
        </row>
        <row r="66">
          <cell r="A66">
            <v>28</v>
          </cell>
          <cell r="B66">
            <v>1</v>
          </cell>
          <cell r="E66" t="str">
            <v>016</v>
          </cell>
          <cell r="I66" t="str">
            <v>PRIMARIA PARA NIÑOS MIGRANTES</v>
          </cell>
        </row>
        <row r="67">
          <cell r="A67">
            <v>29</v>
          </cell>
          <cell r="B67">
            <v>1</v>
          </cell>
          <cell r="E67" t="str">
            <v>017</v>
          </cell>
          <cell r="I67" t="str">
            <v>PRIMARIA INDIGENA</v>
          </cell>
        </row>
        <row r="68">
          <cell r="A68">
            <v>30</v>
          </cell>
          <cell r="B68">
            <v>1</v>
          </cell>
          <cell r="E68" t="str">
            <v>018</v>
          </cell>
          <cell r="I68" t="str">
            <v>SUPERVISION Y ASESORIA EN PRIMARIA INDIGENA</v>
          </cell>
        </row>
        <row r="69">
          <cell r="A69">
            <v>31</v>
          </cell>
          <cell r="B69">
            <v>1</v>
          </cell>
          <cell r="E69" t="str">
            <v>019</v>
          </cell>
          <cell r="I69" t="str">
            <v>SUPERVISION Y ASESORIA  EN EDUC. SEC. GENERAL.</v>
          </cell>
        </row>
        <row r="70">
          <cell r="A70">
            <v>32</v>
          </cell>
          <cell r="B70">
            <v>1</v>
          </cell>
          <cell r="E70" t="str">
            <v>020</v>
          </cell>
          <cell r="I70" t="str">
            <v>SECUNDARIA GENERAL</v>
          </cell>
        </row>
        <row r="71">
          <cell r="A71">
            <v>33</v>
          </cell>
          <cell r="B71">
            <v>1</v>
          </cell>
          <cell r="E71" t="str">
            <v>021</v>
          </cell>
          <cell r="I71" t="str">
            <v>SUPERVISION Y ASESORIA EN EDUC. SEC. TECNICA</v>
          </cell>
        </row>
        <row r="72">
          <cell r="A72">
            <v>34</v>
          </cell>
          <cell r="B72">
            <v>1</v>
          </cell>
          <cell r="E72" t="str">
            <v>022</v>
          </cell>
          <cell r="I72" t="str">
            <v>SECUNDARIA TECNICA</v>
          </cell>
        </row>
        <row r="73">
          <cell r="A73">
            <v>35</v>
          </cell>
          <cell r="B73">
            <v>1</v>
          </cell>
          <cell r="E73" t="str">
            <v>023</v>
          </cell>
          <cell r="I73" t="str">
            <v>SUPERVISION Y ASESORIA EN EDUC. TELESECUNDARIA</v>
          </cell>
        </row>
        <row r="74">
          <cell r="A74">
            <v>36</v>
          </cell>
          <cell r="B74">
            <v>1</v>
          </cell>
          <cell r="E74" t="str">
            <v>024</v>
          </cell>
          <cell r="I74" t="str">
            <v>TELESECUNDARIA</v>
          </cell>
        </row>
        <row r="75">
          <cell r="A75">
            <v>37</v>
          </cell>
          <cell r="B75">
            <v>1</v>
          </cell>
          <cell r="E75" t="str">
            <v>025</v>
          </cell>
          <cell r="I75" t="str">
            <v>BECAS PARA PRIMARIA</v>
          </cell>
        </row>
        <row r="76">
          <cell r="A76">
            <v>38</v>
          </cell>
          <cell r="B76">
            <v>1</v>
          </cell>
          <cell r="E76" t="str">
            <v>026</v>
          </cell>
          <cell r="I76" t="str">
            <v>BECAS PARA SECUNDARIA GENERAL</v>
          </cell>
        </row>
        <row r="77">
          <cell r="A77">
            <v>39</v>
          </cell>
          <cell r="B77">
            <v>1</v>
          </cell>
          <cell r="E77" t="str">
            <v>027</v>
          </cell>
          <cell r="I77" t="str">
            <v>BECAS PARA SECUNDARIA TECNICA</v>
          </cell>
        </row>
        <row r="78">
          <cell r="A78">
            <v>40</v>
          </cell>
          <cell r="B78">
            <v>1</v>
          </cell>
          <cell r="E78" t="str">
            <v>028</v>
          </cell>
          <cell r="I78" t="str">
            <v>APOYO TECNICO PEDAG. PARA  LA EDUCACION BASICA</v>
          </cell>
        </row>
        <row r="79">
          <cell r="A79">
            <v>41</v>
          </cell>
          <cell r="B79">
            <v>1</v>
          </cell>
          <cell r="E79" t="str">
            <v>029</v>
          </cell>
          <cell r="I79" t="str">
            <v>DISTRIBUCION DE LIBROS DE TEXTO GRATUITOS</v>
          </cell>
        </row>
        <row r="80">
          <cell r="A80">
            <v>42</v>
          </cell>
          <cell r="B80">
            <v>1</v>
          </cell>
          <cell r="E80" t="str">
            <v>030</v>
          </cell>
          <cell r="I80" t="str">
            <v>INTERNADOS EN EDUCACION PRIMARIA</v>
          </cell>
        </row>
        <row r="82">
          <cell r="C82" t="str">
            <v>30</v>
          </cell>
          <cell r="G82" t="str">
            <v>EDUCACION EXTRAESCOLAR</v>
          </cell>
        </row>
        <row r="83">
          <cell r="D83" t="str">
            <v>006</v>
          </cell>
          <cell r="H83" t="str">
            <v>COBERTURA Y EQUIDAD A LA DEMANDA EDUCATIVA</v>
          </cell>
        </row>
        <row r="84">
          <cell r="A84">
            <v>43</v>
          </cell>
          <cell r="B84">
            <v>1</v>
          </cell>
          <cell r="E84" t="str">
            <v>001</v>
          </cell>
          <cell r="I84" t="str">
            <v>CENTRO DE ATENCION  PSICOPEDAGOGICA  EN EDUC. PREESCOLAR</v>
          </cell>
        </row>
        <row r="85">
          <cell r="A85">
            <v>44</v>
          </cell>
          <cell r="B85">
            <v>1</v>
          </cell>
          <cell r="E85" t="str">
            <v>002</v>
          </cell>
          <cell r="I85" t="str">
            <v>EDUCACION ESPECIAL EN ZONAS RURALES</v>
          </cell>
        </row>
        <row r="86">
          <cell r="A86">
            <v>45</v>
          </cell>
          <cell r="B86">
            <v>1</v>
          </cell>
          <cell r="E86" t="str">
            <v>003</v>
          </cell>
          <cell r="I86" t="str">
            <v>CENTROS ORIENTACION EVALUACION Y CANALIZACION</v>
          </cell>
        </row>
        <row r="87">
          <cell r="A87">
            <v>46</v>
          </cell>
          <cell r="B87">
            <v>1</v>
          </cell>
          <cell r="E87" t="str">
            <v>004</v>
          </cell>
          <cell r="I87" t="str">
            <v>INVESTIGACION Y ACTUALIZACION DE PERSONAL EN EDUC. ESP.</v>
          </cell>
        </row>
        <row r="88">
          <cell r="A88">
            <v>47</v>
          </cell>
          <cell r="B88">
            <v>1</v>
          </cell>
          <cell r="E88" t="str">
            <v>005</v>
          </cell>
          <cell r="I88" t="str">
            <v>ESCUELA DE EDUCACION ESPECIAL</v>
          </cell>
        </row>
        <row r="89">
          <cell r="A89">
            <v>48</v>
          </cell>
          <cell r="B89">
            <v>1</v>
          </cell>
          <cell r="E89" t="str">
            <v>006</v>
          </cell>
          <cell r="I89" t="str">
            <v>CENTROS PSICOPEDAGOGICOS</v>
          </cell>
        </row>
        <row r="90">
          <cell r="A90">
            <v>49</v>
          </cell>
          <cell r="B90">
            <v>1</v>
          </cell>
          <cell r="E90" t="str">
            <v>007</v>
          </cell>
          <cell r="I90" t="str">
            <v>UNIDAD DE GRUPOS INTEGRADOS</v>
          </cell>
        </row>
        <row r="91">
          <cell r="A91">
            <v>50</v>
          </cell>
          <cell r="B91">
            <v>1</v>
          </cell>
          <cell r="E91" t="str">
            <v>008</v>
          </cell>
          <cell r="I91" t="str">
            <v>CENTROS DE CAPACITACION EDUC. ESPECIAL</v>
          </cell>
        </row>
        <row r="92">
          <cell r="A92">
            <v>51</v>
          </cell>
          <cell r="B92">
            <v>1</v>
          </cell>
          <cell r="E92" t="str">
            <v>009</v>
          </cell>
          <cell r="I92" t="str">
            <v>ATENCION A NIÑOS Y JOVENES CON CAPACIDADES SOBRESALIENTES</v>
          </cell>
        </row>
        <row r="93">
          <cell r="A93">
            <v>52</v>
          </cell>
          <cell r="B93">
            <v>1</v>
          </cell>
          <cell r="E93" t="str">
            <v>010</v>
          </cell>
          <cell r="I93" t="str">
            <v>ATENCION A NIÑOS Y JOVENES AUTISTAS</v>
          </cell>
        </row>
        <row r="96">
          <cell r="C96" t="str">
            <v>31</v>
          </cell>
          <cell r="G96" t="str">
            <v>EDUCACION DE POSGRADO</v>
          </cell>
        </row>
        <row r="97">
          <cell r="D97" t="str">
            <v>003</v>
          </cell>
          <cell r="H97" t="str">
            <v>REVALORAR LA FUNCION SOCIAL DE LOS DOCENTES</v>
          </cell>
        </row>
        <row r="98">
          <cell r="A98">
            <v>53</v>
          </cell>
          <cell r="B98">
            <v>1</v>
          </cell>
          <cell r="E98" t="str">
            <v>001</v>
          </cell>
          <cell r="I98" t="str">
            <v>EDUCACION DE POSGRADO PEDAGOGICO</v>
          </cell>
        </row>
        <row r="101">
          <cell r="C101" t="str">
            <v>32</v>
          </cell>
          <cell r="G101" t="str">
            <v>EDUCACION MEDIA SUPERIOR</v>
          </cell>
        </row>
        <row r="103">
          <cell r="C103" t="str">
            <v>33</v>
          </cell>
          <cell r="G103" t="str">
            <v>EDUCACION PARA ADULTOS</v>
          </cell>
        </row>
        <row r="104">
          <cell r="D104" t="str">
            <v>006</v>
          </cell>
          <cell r="H104" t="str">
            <v>COBERTURA Y EQUIDAD A LA DEMANDA EDUCATIVA</v>
          </cell>
        </row>
        <row r="105">
          <cell r="A105">
            <v>54</v>
          </cell>
          <cell r="B105">
            <v>1</v>
          </cell>
          <cell r="E105" t="str">
            <v>001</v>
          </cell>
          <cell r="I105" t="str">
            <v>CENTROS DE EDUCACION EXTRAESCOLAR</v>
          </cell>
        </row>
        <row r="106">
          <cell r="A106">
            <v>56</v>
          </cell>
          <cell r="B106">
            <v>1</v>
          </cell>
          <cell r="E106" t="str">
            <v>002</v>
          </cell>
          <cell r="I106" t="str">
            <v>MISIONES CULTURALES</v>
          </cell>
        </row>
        <row r="109">
          <cell r="C109" t="str">
            <v>34</v>
          </cell>
          <cell r="G109" t="str">
            <v>EDUCACION SUPERIOR</v>
          </cell>
        </row>
        <row r="110">
          <cell r="D110" t="str">
            <v>004</v>
          </cell>
          <cell r="H110" t="str">
            <v>ELEVAR SUSTANTIVAMENTE LA CALIDAD DE LA EDUCACION</v>
          </cell>
        </row>
        <row r="111">
          <cell r="A111">
            <v>57</v>
          </cell>
          <cell r="B111">
            <v>1</v>
          </cell>
          <cell r="E111" t="str">
            <v>001</v>
          </cell>
          <cell r="I111" t="str">
            <v>DIFUSION Y EXTENSION UNIVERSITARIA</v>
          </cell>
        </row>
        <row r="112">
          <cell r="A112">
            <v>58</v>
          </cell>
          <cell r="B112">
            <v>1</v>
          </cell>
          <cell r="E112" t="str">
            <v>002</v>
          </cell>
          <cell r="I112" t="str">
            <v>MEJORAMIENTO DE BIBLIOTECAS</v>
          </cell>
        </row>
        <row r="113">
          <cell r="A113">
            <v>59</v>
          </cell>
          <cell r="B113">
            <v>1</v>
          </cell>
          <cell r="E113" t="str">
            <v>003</v>
          </cell>
          <cell r="I113" t="str">
            <v>INVESTIGACION DE CIENCIAS DE LA EDUCACION  UPN</v>
          </cell>
        </row>
        <row r="114">
          <cell r="A114">
            <v>60</v>
          </cell>
          <cell r="B114">
            <v>1</v>
          </cell>
          <cell r="E114" t="str">
            <v>004</v>
          </cell>
          <cell r="I114" t="str">
            <v>NORMAL DE EDUCACION PREESCOLAR</v>
          </cell>
        </row>
        <row r="115">
          <cell r="A115">
            <v>61</v>
          </cell>
          <cell r="B115">
            <v>1</v>
          </cell>
          <cell r="E115" t="str">
            <v>005</v>
          </cell>
          <cell r="I115" t="str">
            <v>NORMAL DE EDUCACION PRIMARIA</v>
          </cell>
        </row>
        <row r="116">
          <cell r="A116">
            <v>62</v>
          </cell>
          <cell r="B116">
            <v>1</v>
          </cell>
          <cell r="E116" t="str">
            <v>006</v>
          </cell>
          <cell r="I116" t="str">
            <v>NORMAL RURAL</v>
          </cell>
        </row>
        <row r="117">
          <cell r="A117">
            <v>63</v>
          </cell>
          <cell r="B117">
            <v>1</v>
          </cell>
          <cell r="E117" t="str">
            <v>007</v>
          </cell>
          <cell r="I117" t="str">
            <v>EDUCACION SUPERIOR PEDAGOGICA  (UPN)</v>
          </cell>
        </row>
        <row r="118">
          <cell r="A118">
            <v>64</v>
          </cell>
          <cell r="B118">
            <v>1</v>
          </cell>
          <cell r="E118" t="str">
            <v>008</v>
          </cell>
          <cell r="I118" t="str">
            <v>NORMAL DE  ESPECIALIZACION</v>
          </cell>
        </row>
        <row r="119">
          <cell r="A119">
            <v>65</v>
          </cell>
          <cell r="B119">
            <v>1</v>
          </cell>
          <cell r="E119" t="str">
            <v>009</v>
          </cell>
          <cell r="I119" t="str">
            <v>BECAS PARA NORMAL EXPERIMENTAL</v>
          </cell>
        </row>
        <row r="120">
          <cell r="A120">
            <v>66</v>
          </cell>
          <cell r="B120">
            <v>1</v>
          </cell>
          <cell r="E120" t="str">
            <v>010</v>
          </cell>
          <cell r="I120" t="str">
            <v>BECAS EN CENTROS REGIONALES DE EDUC. NORMAL</v>
          </cell>
        </row>
        <row r="122">
          <cell r="C122" t="str">
            <v>39</v>
          </cell>
          <cell r="G122" t="str">
            <v>PROGRAMA JALISCO DE ABASTO Y ASISTENCIA SOCIAL</v>
          </cell>
        </row>
        <row r="124">
          <cell r="C124" t="str">
            <v>41</v>
          </cell>
          <cell r="G124" t="str">
            <v>CAPACITACION Y DESARROLLO DEL SERVIDOR PUBLICO</v>
          </cell>
        </row>
        <row r="127">
          <cell r="C127" t="str">
            <v>039</v>
          </cell>
          <cell r="G127" t="str">
            <v>PROGRAMA JALISCO DE ABASTO Y ASISTENCIA SOCIAL</v>
          </cell>
        </row>
        <row r="128">
          <cell r="D128" t="str">
            <v>004</v>
          </cell>
          <cell r="H128" t="str">
            <v>ELEVAR SUSTANTIVAMENTE LA CALIDAD DE LA EDUCACION</v>
          </cell>
        </row>
        <row r="129">
          <cell r="A129">
            <v>67</v>
          </cell>
          <cell r="B129">
            <v>1</v>
          </cell>
          <cell r="E129" t="str">
            <v>001</v>
          </cell>
          <cell r="I129" t="str">
            <v>EDUCACION PARA LA HIGIENE</v>
          </cell>
        </row>
        <row r="130">
          <cell r="A130">
            <v>68</v>
          </cell>
          <cell r="B130">
            <v>1</v>
          </cell>
          <cell r="E130" t="str">
            <v>002</v>
          </cell>
          <cell r="I130" t="str">
            <v>SEGURIDAD Y EMERGENCIA ESCOLAR</v>
          </cell>
        </row>
        <row r="133">
          <cell r="C133" t="str">
            <v>041</v>
          </cell>
          <cell r="G133" t="str">
            <v>CAPACITACIÓN Y DESARROLLO DEL SERVIDOR PUBLICO</v>
          </cell>
        </row>
        <row r="134">
          <cell r="D134" t="str">
            <v>003</v>
          </cell>
          <cell r="H134" t="str">
            <v>REVALORAR LA FUNCION SOCIAL DE LOS DOCENTES</v>
          </cell>
        </row>
        <row r="135">
          <cell r="A135">
            <v>69</v>
          </cell>
          <cell r="B135">
            <v>1</v>
          </cell>
          <cell r="E135" t="str">
            <v>001</v>
          </cell>
          <cell r="I135" t="str">
            <v>ACTUALIZACION DEL MAGISTERIO</v>
          </cell>
        </row>
        <row r="136">
          <cell r="A136">
            <v>70</v>
          </cell>
          <cell r="B136">
            <v>1</v>
          </cell>
          <cell r="E136" t="str">
            <v>002</v>
          </cell>
          <cell r="I136" t="str">
            <v>CENTROS DE MAESTROS</v>
          </cell>
        </row>
        <row r="137">
          <cell r="A137">
            <v>71</v>
          </cell>
          <cell r="B137">
            <v>1</v>
          </cell>
          <cell r="E137" t="str">
            <v>003</v>
          </cell>
          <cell r="I137" t="str">
            <v>CEDERHTEJ</v>
          </cell>
        </row>
        <row r="138">
          <cell r="A138">
            <v>72</v>
          </cell>
          <cell r="B138">
            <v>1</v>
          </cell>
          <cell r="E138" t="str">
            <v>004</v>
          </cell>
          <cell r="I138" t="str">
            <v>EN LA COMUNIDAD ENCUENTROS (ENLACE)</v>
          </cell>
        </row>
        <row r="141">
          <cell r="C141" t="str">
            <v>42</v>
          </cell>
          <cell r="G141" t="str">
            <v>MODERNIZACION TECNOLOGICA Y DE SISTEMAS DE INFORMACION</v>
          </cell>
        </row>
        <row r="142">
          <cell r="D142" t="str">
            <v>001</v>
          </cell>
          <cell r="H142" t="str">
            <v>CONSOLIDAR LA REORGANIZACION DEL SISTEMA EDUCATIVO ESTATAL</v>
          </cell>
        </row>
        <row r="143">
          <cell r="A143">
            <v>73</v>
          </cell>
          <cell r="B143">
            <v>1</v>
          </cell>
          <cell r="E143" t="str">
            <v>001</v>
          </cell>
          <cell r="I143" t="str">
            <v>REDES DE COMPUTACION INSTITUCIONAL</v>
          </cell>
        </row>
        <row r="144">
          <cell r="A144">
            <v>74</v>
          </cell>
          <cell r="B144">
            <v>1</v>
          </cell>
          <cell r="E144" t="str">
            <v>002</v>
          </cell>
          <cell r="I144" t="str">
            <v>SISTEMA INTEGRAL DE ADMINISTRACION DE PERSONAL</v>
          </cell>
        </row>
        <row r="147">
          <cell r="C147" t="str">
            <v>44</v>
          </cell>
          <cell r="G147" t="str">
            <v>ADMINISTRACION GUBERNAMENTAL</v>
          </cell>
        </row>
        <row r="148">
          <cell r="D148" t="str">
            <v>001</v>
          </cell>
          <cell r="H148" t="str">
            <v>CONSOLIDAR LA REORGANIZACION DEL SISTEMA EDUCATIVO ESTATAL</v>
          </cell>
        </row>
        <row r="149">
          <cell r="A149">
            <v>75</v>
          </cell>
          <cell r="B149">
            <v>1</v>
          </cell>
          <cell r="E149" t="str">
            <v>001</v>
          </cell>
          <cell r="I149" t="str">
            <v>DESARROLLO ADMINISTRATIVO</v>
          </cell>
        </row>
        <row r="150">
          <cell r="A150">
            <v>76</v>
          </cell>
          <cell r="B150">
            <v>1</v>
          </cell>
          <cell r="E150" t="str">
            <v>002</v>
          </cell>
          <cell r="I150" t="str">
            <v>ADMINISTRACION DE LAS UNIDADES UPN</v>
          </cell>
        </row>
        <row r="151">
          <cell r="A151">
            <v>77</v>
          </cell>
          <cell r="B151">
            <v>1</v>
          </cell>
          <cell r="E151" t="str">
            <v>003</v>
          </cell>
          <cell r="I151" t="str">
            <v>APOYO A PROGRAMAS EDUCATIVOS</v>
          </cell>
        </row>
        <row r="153">
          <cell r="C153" t="str">
            <v>45</v>
          </cell>
          <cell r="G153" t="str">
            <v>SERVICIOS GUBERNAMENTALES DE ATENCION A LA CIUDADANIA.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IC"/>
      <sheetName val="nuevas part"/>
    </sheetNames>
    <sheetDataSet>
      <sheetData sheetId="0" refreshError="1">
        <row r="5">
          <cell r="C5" t="str">
            <v>MATERIALES DE ADMINISTRACION</v>
          </cell>
        </row>
        <row r="7">
          <cell r="C7">
            <v>2101</v>
          </cell>
          <cell r="D7" t="str">
            <v>Material de oficina</v>
          </cell>
        </row>
        <row r="8">
          <cell r="C8">
            <v>0</v>
          </cell>
          <cell r="D8" t="str">
            <v>Subtotal</v>
          </cell>
        </row>
        <row r="9">
          <cell r="C9">
            <v>1101</v>
          </cell>
          <cell r="D9" t="str">
            <v>Sueldos</v>
          </cell>
        </row>
        <row r="10">
          <cell r="C10">
            <v>1309</v>
          </cell>
          <cell r="D10" t="str">
            <v>Compensaciones por nómina</v>
          </cell>
        </row>
        <row r="11">
          <cell r="C11">
            <v>8100</v>
          </cell>
          <cell r="D11" t="str">
            <v>Erogaciones Contingentes</v>
          </cell>
        </row>
        <row r="12">
          <cell r="C12">
            <v>9100</v>
          </cell>
          <cell r="D12" t="str">
            <v>Amortización de la Deuda Pública</v>
          </cell>
        </row>
        <row r="13">
          <cell r="C13">
            <v>5000</v>
          </cell>
          <cell r="D13" t="str">
            <v>INVERSION</v>
          </cell>
        </row>
        <row r="14">
          <cell r="C14">
            <v>4000</v>
          </cell>
          <cell r="D14" t="str">
            <v>TRANSFERENCIAS</v>
          </cell>
        </row>
        <row r="15">
          <cell r="C15">
            <v>3000</v>
          </cell>
          <cell r="D15" t="str">
            <v>SERVICIOS GENERALES</v>
          </cell>
        </row>
        <row r="16">
          <cell r="C16">
            <v>2000</v>
          </cell>
          <cell r="D16" t="str">
            <v>MATERIALES Y SUMINISTROS</v>
          </cell>
        </row>
        <row r="17">
          <cell r="C17">
            <v>8000</v>
          </cell>
          <cell r="D17" t="str">
            <v>EROGACIONES EXTRAORDINARIAS</v>
          </cell>
        </row>
        <row r="18">
          <cell r="C18">
            <v>9000</v>
          </cell>
          <cell r="D18" t="str">
            <v>ADEFAS</v>
          </cell>
        </row>
        <row r="19">
          <cell r="C19">
            <v>1000</v>
          </cell>
          <cell r="D19" t="str">
            <v>SERVICIOS PERSONALES</v>
          </cell>
        </row>
        <row r="21">
          <cell r="C21">
            <v>2102</v>
          </cell>
          <cell r="D21" t="str">
            <v>Material de limpieza</v>
          </cell>
        </row>
        <row r="22">
          <cell r="C22">
            <v>2103</v>
          </cell>
          <cell r="D22" t="str">
            <v>Material didáctico</v>
          </cell>
        </row>
        <row r="23">
          <cell r="C23">
            <v>2104</v>
          </cell>
          <cell r="D23" t="str">
            <v>Material estadístico y geográfico</v>
          </cell>
        </row>
        <row r="24">
          <cell r="C24">
            <v>2105</v>
          </cell>
          <cell r="D24" t="str">
            <v>Materiales y útiles de impresión y reproducción</v>
          </cell>
        </row>
        <row r="25">
          <cell r="C25">
            <v>2106</v>
          </cell>
          <cell r="D25" t="str">
            <v>Materiales y útiles de impresión para el procesamiento de equipo de computo electrónico</v>
          </cell>
        </row>
        <row r="27">
          <cell r="C27">
            <v>2107</v>
          </cell>
          <cell r="D27" t="str">
            <v>Materiales y suministros para hospitales</v>
          </cell>
        </row>
        <row r="29">
          <cell r="C29" t="str">
            <v>ALIMENTOS Y UTENSILIOS</v>
          </cell>
        </row>
        <row r="31">
          <cell r="C31">
            <v>2201</v>
          </cell>
          <cell r="D31" t="str">
            <v>Alimentación para servidores Públicos estatales</v>
          </cell>
        </row>
        <row r="32">
          <cell r="C32">
            <v>2202</v>
          </cell>
          <cell r="D32" t="str">
            <v>Alimentación para internos</v>
          </cell>
        </row>
        <row r="33">
          <cell r="C33">
            <v>2203</v>
          </cell>
          <cell r="D33" t="str">
            <v>Alimentación de animales</v>
          </cell>
        </row>
        <row r="34">
          <cell r="C34">
            <v>2204</v>
          </cell>
          <cell r="D34" t="str">
            <v>Utensilios para el servicio de alimentación</v>
          </cell>
        </row>
        <row r="36">
          <cell r="C36" t="str">
            <v>MATERIAS PRIMAS Y MATERIALES DE PRODUCCION</v>
          </cell>
        </row>
        <row r="38">
          <cell r="C38">
            <v>2301</v>
          </cell>
          <cell r="D38" t="str">
            <v>Materias primas</v>
          </cell>
        </row>
        <row r="39">
          <cell r="C39">
            <v>2302</v>
          </cell>
          <cell r="D39" t="str">
            <v>Refacciones, accesorios y herramientas menores</v>
          </cell>
        </row>
        <row r="41">
          <cell r="C41" t="str">
            <v>MATERIALES Y ARTICULOS DE CONSTRUCCION</v>
          </cell>
        </row>
        <row r="43">
          <cell r="C43">
            <v>2401</v>
          </cell>
          <cell r="D43" t="str">
            <v>Materiales de construcción</v>
          </cell>
        </row>
        <row r="44">
          <cell r="C44">
            <v>2402</v>
          </cell>
          <cell r="D44" t="str">
            <v>Estructuras y manufacturas</v>
          </cell>
        </row>
        <row r="45">
          <cell r="C45">
            <v>2403</v>
          </cell>
          <cell r="D45" t="str">
            <v>Materiales complementarios</v>
          </cell>
        </row>
        <row r="46">
          <cell r="C46">
            <v>2404</v>
          </cell>
          <cell r="D46" t="str">
            <v>Material eléctrico</v>
          </cell>
        </row>
        <row r="48">
          <cell r="C48" t="str">
            <v>PRODUCTOS QUIMICOS, FARMACEUTICOS Y DE LABORATORIO</v>
          </cell>
        </row>
        <row r="50">
          <cell r="C50">
            <v>2501</v>
          </cell>
          <cell r="D50" t="str">
            <v>Sustancias químicas</v>
          </cell>
        </row>
        <row r="51">
          <cell r="C51">
            <v>2502</v>
          </cell>
          <cell r="D51" t="str">
            <v>Plaguicidas, abono y fertilizantes</v>
          </cell>
        </row>
        <row r="52">
          <cell r="C52">
            <v>2503</v>
          </cell>
          <cell r="D52" t="str">
            <v>Medicinas y productos farmacéuticos</v>
          </cell>
        </row>
        <row r="53">
          <cell r="C53">
            <v>2504</v>
          </cell>
          <cell r="D53" t="str">
            <v>Vacunas</v>
          </cell>
        </row>
        <row r="54">
          <cell r="C54">
            <v>2505</v>
          </cell>
          <cell r="D54" t="str">
            <v>Sangre y plasma</v>
          </cell>
        </row>
        <row r="55">
          <cell r="C55">
            <v>2506</v>
          </cell>
          <cell r="D55" t="str">
            <v>Materiales y suministros médicos</v>
          </cell>
        </row>
        <row r="56">
          <cell r="C56">
            <v>2507</v>
          </cell>
          <cell r="D56" t="str">
            <v>Materiales y suministros de laboratorio</v>
          </cell>
        </row>
        <row r="58">
          <cell r="C58" t="str">
            <v>COMBUSTIBLES, LUBRICANTES Y ADITIVOS</v>
          </cell>
        </row>
        <row r="60">
          <cell r="C60">
            <v>2601</v>
          </cell>
          <cell r="D60" t="str">
            <v>Combustibles</v>
          </cell>
        </row>
        <row r="61">
          <cell r="C61">
            <v>2602</v>
          </cell>
          <cell r="D61" t="str">
            <v>Lubricantes y aditivos</v>
          </cell>
        </row>
        <row r="63">
          <cell r="C63" t="str">
            <v>VESTUARIO, BLANCOS PRENDAS DE PROTECCION Y ARTICULOS</v>
          </cell>
        </row>
        <row r="64">
          <cell r="C64" t="str">
            <v>DEPORTIVOS</v>
          </cell>
        </row>
        <row r="66">
          <cell r="C66">
            <v>2701</v>
          </cell>
          <cell r="D66" t="str">
            <v>Vestuario, uniformes y blancos</v>
          </cell>
        </row>
        <row r="67">
          <cell r="C67">
            <v>2702</v>
          </cell>
          <cell r="D67" t="str">
            <v>Prendas de protección</v>
          </cell>
        </row>
        <row r="68">
          <cell r="C68">
            <v>2703</v>
          </cell>
          <cell r="D68" t="str">
            <v>Artículos deportivos</v>
          </cell>
        </row>
        <row r="69">
          <cell r="C69" t="str">
            <v>MATERIALES EXPLOSIVOS Y DE SEGURIDAD PUBLICA</v>
          </cell>
        </row>
        <row r="71">
          <cell r="C71">
            <v>2801</v>
          </cell>
          <cell r="D71" t="str">
            <v>Sustancias y materiales explosivos</v>
          </cell>
        </row>
        <row r="72">
          <cell r="C72">
            <v>2802</v>
          </cell>
          <cell r="D72" t="str">
            <v>Materiales de seguridad pública</v>
          </cell>
        </row>
        <row r="74">
          <cell r="C74" t="str">
            <v>MERCANCIAS DIVERSAS</v>
          </cell>
        </row>
        <row r="76">
          <cell r="C76">
            <v>2901</v>
          </cell>
          <cell r="D76" t="str">
            <v>Placas para registro</v>
          </cell>
        </row>
        <row r="77">
          <cell r="C77">
            <v>2902</v>
          </cell>
          <cell r="D77" t="str">
            <v>Otros</v>
          </cell>
        </row>
        <row r="78">
          <cell r="C78">
            <v>2903</v>
          </cell>
          <cell r="D78" t="str">
            <v>Materiales y suministros para el subsistema transferido integrado</v>
          </cell>
        </row>
        <row r="82">
          <cell r="C82" t="str">
            <v>SERVICIOS BASICOS</v>
          </cell>
        </row>
        <row r="84">
          <cell r="C84">
            <v>3101</v>
          </cell>
          <cell r="D84" t="str">
            <v>Servicio postal</v>
          </cell>
        </row>
        <row r="85">
          <cell r="C85">
            <v>3102</v>
          </cell>
          <cell r="D85" t="str">
            <v>Servicio telegráfico</v>
          </cell>
        </row>
        <row r="86">
          <cell r="C86">
            <v>3103</v>
          </cell>
          <cell r="D86" t="str">
            <v>Servicio telefónico</v>
          </cell>
        </row>
        <row r="87">
          <cell r="C87">
            <v>3104</v>
          </cell>
          <cell r="D87" t="str">
            <v>Servicio de energía eléctrica</v>
          </cell>
        </row>
        <row r="88">
          <cell r="C88">
            <v>3105</v>
          </cell>
          <cell r="D88" t="str">
            <v>Servicio de agua potable</v>
          </cell>
        </row>
        <row r="90">
          <cell r="C90" t="str">
            <v>SERVICIOS DE ARRENDAMIENTOS</v>
          </cell>
        </row>
        <row r="92">
          <cell r="C92">
            <v>3201</v>
          </cell>
          <cell r="D92" t="str">
            <v xml:space="preserve">Arrendamiento de edificios y locales </v>
          </cell>
        </row>
        <row r="93">
          <cell r="C93">
            <v>3202</v>
          </cell>
          <cell r="D93" t="str">
            <v>Arrendamiento de terrenos</v>
          </cell>
        </row>
        <row r="94">
          <cell r="C94">
            <v>3203</v>
          </cell>
          <cell r="D94" t="str">
            <v>Arrendamiento de maquinaria y equipo</v>
          </cell>
        </row>
        <row r="95">
          <cell r="C95">
            <v>3204</v>
          </cell>
          <cell r="D95" t="str">
            <v>Arrendamiento de equipo de cómputo</v>
          </cell>
        </row>
        <row r="96">
          <cell r="C96">
            <v>3205</v>
          </cell>
          <cell r="D96" t="str">
            <v>Arrendamiento de vehículos</v>
          </cell>
        </row>
        <row r="97">
          <cell r="C97">
            <v>3206</v>
          </cell>
          <cell r="D97" t="str">
            <v>Arrendamientos especiales</v>
          </cell>
        </row>
        <row r="98">
          <cell r="C98">
            <v>3207</v>
          </cell>
          <cell r="D98" t="str">
            <v>subrogaciones</v>
          </cell>
        </row>
        <row r="100">
          <cell r="C100" t="str">
            <v xml:space="preserve">SERVICIOS DE ASESORIA, INFORMATICOS, ESTUDIO E </v>
          </cell>
        </row>
        <row r="101">
          <cell r="C101" t="str">
            <v>INVESTIGACION</v>
          </cell>
        </row>
        <row r="103">
          <cell r="C103">
            <v>3301</v>
          </cell>
          <cell r="D103" t="str">
            <v>Asesoría y capacitación</v>
          </cell>
        </row>
        <row r="104">
          <cell r="C104">
            <v>3302</v>
          </cell>
          <cell r="D104" t="str">
            <v>Estudios de informática</v>
          </cell>
        </row>
        <row r="105">
          <cell r="C105">
            <v>3303</v>
          </cell>
          <cell r="D105" t="str">
            <v>Estudios e investigación</v>
          </cell>
        </row>
        <row r="107">
          <cell r="C107" t="str">
            <v>SERVICIOS  COMERCIAL Y BANCARIO</v>
          </cell>
        </row>
        <row r="109">
          <cell r="C109">
            <v>3401</v>
          </cell>
          <cell r="D109" t="str">
            <v>Almacenaje, embalaje y envases</v>
          </cell>
        </row>
        <row r="110">
          <cell r="C110">
            <v>3402</v>
          </cell>
          <cell r="D110" t="str">
            <v>Fletes y maniobras</v>
          </cell>
        </row>
        <row r="111">
          <cell r="C111">
            <v>3403</v>
          </cell>
          <cell r="D111" t="str">
            <v>Intereses, descuentos y otros servicios bancarios</v>
          </cell>
        </row>
        <row r="112">
          <cell r="C112">
            <v>3404</v>
          </cell>
          <cell r="D112" t="str">
            <v>Seguros</v>
          </cell>
        </row>
        <row r="113">
          <cell r="C113">
            <v>3405</v>
          </cell>
          <cell r="D113" t="str">
            <v>Patentes, regalías y otros</v>
          </cell>
        </row>
        <row r="114">
          <cell r="C114">
            <v>3406</v>
          </cell>
          <cell r="D114" t="str">
            <v>Diferencias en cambios</v>
          </cell>
        </row>
        <row r="115">
          <cell r="C115">
            <v>3407</v>
          </cell>
          <cell r="D115" t="str">
            <v>Servicios de vigilancia</v>
          </cell>
        </row>
        <row r="116">
          <cell r="C116">
            <v>3408</v>
          </cell>
          <cell r="D116" t="str">
            <v>Servicios de lavandería, limpieza, higiene y fumigación</v>
          </cell>
        </row>
        <row r="117">
          <cell r="C117">
            <v>3409</v>
          </cell>
          <cell r="D117" t="str">
            <v>Otros impuestos y derechos</v>
          </cell>
        </row>
        <row r="118">
          <cell r="C118">
            <v>3410</v>
          </cell>
          <cell r="D118" t="str">
            <v>Impuestos de importaciones</v>
          </cell>
        </row>
        <row r="119">
          <cell r="C119">
            <v>3411</v>
          </cell>
          <cell r="D119" t="str">
            <v>Impuestos de exportaciones</v>
          </cell>
        </row>
        <row r="120">
          <cell r="C120">
            <v>3412</v>
          </cell>
          <cell r="D120" t="str">
            <v>Comisiones por ventas</v>
          </cell>
        </row>
        <row r="122">
          <cell r="C122" t="str">
            <v>SERVICIOS DE MANTENIMIENTO, CONSERVACION E INSTALACION</v>
          </cell>
        </row>
        <row r="124">
          <cell r="C124">
            <v>3501</v>
          </cell>
          <cell r="D124" t="str">
            <v>Mantenimiento y conservación de mobiliario y equipo</v>
          </cell>
        </row>
        <row r="125">
          <cell r="C125">
            <v>3502</v>
          </cell>
          <cell r="D125" t="str">
            <v>Mantenimiento y conservación de equipo de computo</v>
          </cell>
        </row>
        <row r="126">
          <cell r="C126">
            <v>3503</v>
          </cell>
          <cell r="D126" t="str">
            <v>Mantenimiento y conservación de maquinaria y equipo</v>
          </cell>
        </row>
        <row r="127">
          <cell r="C127">
            <v>3504</v>
          </cell>
          <cell r="D127" t="str">
            <v>Mantenimiento y conservación de inmuebles</v>
          </cell>
        </row>
        <row r="128">
          <cell r="C128">
            <v>3505</v>
          </cell>
          <cell r="D128" t="str">
            <v>Instalaciones</v>
          </cell>
        </row>
        <row r="130">
          <cell r="C130" t="str">
            <v>SERVICIOS DE DIFUSION E INFORMACION</v>
          </cell>
        </row>
        <row r="132">
          <cell r="C132">
            <v>3601</v>
          </cell>
          <cell r="D132" t="str">
            <v>Gastos de propaganda</v>
          </cell>
        </row>
        <row r="133">
          <cell r="C133">
            <v>3602</v>
          </cell>
          <cell r="D133" t="str">
            <v>Impresiones y publicaciones oficiales</v>
          </cell>
        </row>
        <row r="134">
          <cell r="C134">
            <v>3603</v>
          </cell>
          <cell r="D134" t="str">
            <v>Espectáculos culturales</v>
          </cell>
        </row>
        <row r="135">
          <cell r="C135">
            <v>3604</v>
          </cell>
          <cell r="D135" t="str">
            <v>Servicio de telecomunicaciones</v>
          </cell>
        </row>
        <row r="136">
          <cell r="C136">
            <v>3605</v>
          </cell>
          <cell r="D136" t="str">
            <v>Otros gastos de difusión e información</v>
          </cell>
        </row>
        <row r="138">
          <cell r="C138" t="str">
            <v>SERVICIOS DE TRASLADO E INSTALACION</v>
          </cell>
        </row>
        <row r="140">
          <cell r="C140">
            <v>3701</v>
          </cell>
          <cell r="D140" t="str">
            <v xml:space="preserve">Pasajes </v>
          </cell>
        </row>
        <row r="141">
          <cell r="C141">
            <v>3702</v>
          </cell>
          <cell r="D141" t="str">
            <v>Viáticos</v>
          </cell>
        </row>
        <row r="142">
          <cell r="C142">
            <v>3703</v>
          </cell>
          <cell r="D142" t="str">
            <v>Instalación de personal estatal</v>
          </cell>
        </row>
        <row r="143">
          <cell r="C143">
            <v>3704</v>
          </cell>
          <cell r="D143" t="str">
            <v>Traslado de personal</v>
          </cell>
        </row>
        <row r="145">
          <cell r="C145" t="str">
            <v>SERVICIOS OFICIALES</v>
          </cell>
        </row>
        <row r="147">
          <cell r="C147">
            <v>3801</v>
          </cell>
          <cell r="D147" t="str">
            <v>Gastos de ceremonial y de orden social</v>
          </cell>
        </row>
        <row r="148">
          <cell r="C148">
            <v>3802</v>
          </cell>
          <cell r="D148" t="str">
            <v>Gastos menores</v>
          </cell>
        </row>
        <row r="149">
          <cell r="C149">
            <v>3803</v>
          </cell>
          <cell r="D149" t="str">
            <v>Congresos, convenciones y exposiciones</v>
          </cell>
        </row>
        <row r="150">
          <cell r="C150">
            <v>3804</v>
          </cell>
          <cell r="D150" t="str">
            <v>Gastos de representación</v>
          </cell>
        </row>
        <row r="152">
          <cell r="C152" t="str">
            <v>SERVICIOS DIVERSOS</v>
          </cell>
        </row>
        <row r="154">
          <cell r="C154">
            <v>3901</v>
          </cell>
          <cell r="D154" t="str">
            <v>Servicios asistenciales</v>
          </cell>
        </row>
        <row r="155">
          <cell r="C155">
            <v>3902</v>
          </cell>
          <cell r="D155" t="str">
            <v xml:space="preserve">Servicios generales </v>
          </cell>
        </row>
        <row r="157">
          <cell r="C157" t="str">
            <v>TRANSFERENCIAS</v>
          </cell>
        </row>
        <row r="159">
          <cell r="C159">
            <v>4101</v>
          </cell>
          <cell r="D159" t="str">
            <v>Pensiones</v>
          </cell>
        </row>
        <row r="160">
          <cell r="C160">
            <v>4102</v>
          </cell>
          <cell r="D160" t="str">
            <v>Funerales</v>
          </cell>
        </row>
        <row r="161">
          <cell r="C161">
            <v>4103</v>
          </cell>
          <cell r="D161" t="str">
            <v>Pagos de defunción</v>
          </cell>
        </row>
        <row r="162">
          <cell r="C162">
            <v>4104</v>
          </cell>
          <cell r="D162" t="str">
            <v>Becas</v>
          </cell>
        </row>
        <row r="163">
          <cell r="C163">
            <v>4105</v>
          </cell>
          <cell r="D163" t="str">
            <v>Ayudas culturales y sociales</v>
          </cell>
        </row>
        <row r="164">
          <cell r="C164">
            <v>4106</v>
          </cell>
          <cell r="D164" t="str">
            <v>Pre y premios</v>
          </cell>
        </row>
        <row r="165">
          <cell r="C165">
            <v>4107</v>
          </cell>
          <cell r="D165" t="str">
            <v>Ayuda a instituciones privadas sin fines de lucro</v>
          </cell>
        </row>
        <row r="166">
          <cell r="C166">
            <v>4108</v>
          </cell>
          <cell r="D166" t="str">
            <v>Ayudas al subsistema transferido integrado</v>
          </cell>
        </row>
        <row r="168">
          <cell r="C168" t="str">
            <v>ESTIMULOS FISCALES</v>
          </cell>
        </row>
        <row r="170">
          <cell r="C170">
            <v>4201</v>
          </cell>
          <cell r="D170" t="str">
            <v>Estímulos fiscales a la industria</v>
          </cell>
        </row>
        <row r="171">
          <cell r="C171">
            <v>4202</v>
          </cell>
          <cell r="D171" t="str">
            <v>Estímulos fiscales al comercio y otros servicios</v>
          </cell>
        </row>
        <row r="175">
          <cell r="C175" t="str">
            <v>PARTICIPACIONES</v>
          </cell>
        </row>
        <row r="177">
          <cell r="C177">
            <v>4301</v>
          </cell>
          <cell r="D177" t="str">
            <v>Participaciones a Municipios por Ingresos Estatales</v>
          </cell>
        </row>
        <row r="178">
          <cell r="C178">
            <v>4302</v>
          </cell>
          <cell r="D178" t="str">
            <v>Participaciones a Municipios por Ingresos Federales</v>
          </cell>
        </row>
        <row r="179">
          <cell r="C179" t="str">
            <v>SUBSIDIOS A GASTO CORRIENTE</v>
          </cell>
        </row>
        <row r="181">
          <cell r="C181">
            <v>4401</v>
          </cell>
          <cell r="D181" t="str">
            <v>Subsidios a la agricultura</v>
          </cell>
        </row>
        <row r="182">
          <cell r="C182">
            <v>4402</v>
          </cell>
          <cell r="D182" t="str">
            <v>Subsidios a la industria</v>
          </cell>
        </row>
        <row r="183">
          <cell r="C183">
            <v>4403</v>
          </cell>
          <cell r="D183" t="str">
            <v>Subsidios al comercio y otros servicios</v>
          </cell>
        </row>
        <row r="184">
          <cell r="C184">
            <v>4404</v>
          </cell>
          <cell r="D184" t="str">
            <v>Subsidios a fideicomisos agrícolas</v>
          </cell>
        </row>
        <row r="185">
          <cell r="C185">
            <v>4405</v>
          </cell>
          <cell r="D185" t="str">
            <v>Subsidios a fideicomisos industriales</v>
          </cell>
        </row>
        <row r="186">
          <cell r="C186">
            <v>4406</v>
          </cell>
          <cell r="D186" t="str">
            <v>Subsidios a fideicomisos dedicados al comercio y otros servicios</v>
          </cell>
        </row>
        <row r="187">
          <cell r="C187">
            <v>4407</v>
          </cell>
          <cell r="D187" t="str">
            <v>Subsidios a municipios</v>
          </cell>
        </row>
        <row r="188">
          <cell r="C188">
            <v>4408</v>
          </cell>
          <cell r="D188" t="str">
            <v>Subsidios a organismos y empresas públicas</v>
          </cell>
        </row>
        <row r="189">
          <cell r="C189">
            <v>4409</v>
          </cell>
          <cell r="D189" t="str">
            <v>Subsidios a instituciones privadas sin fines de lucro</v>
          </cell>
        </row>
        <row r="190">
          <cell r="C190">
            <v>4410</v>
          </cell>
          <cell r="D190" t="str">
            <v>Subsidios a  partidos políticos</v>
          </cell>
        </row>
        <row r="191">
          <cell r="C191">
            <v>4411</v>
          </cell>
          <cell r="D191" t="str">
            <v>Subsidios a  promociones diversas</v>
          </cell>
        </row>
        <row r="195">
          <cell r="C195" t="str">
            <v>MOBILIARIO Y EQUIPO DE ADMINISTRACION</v>
          </cell>
        </row>
        <row r="197">
          <cell r="C197">
            <v>5101</v>
          </cell>
          <cell r="D197" t="str">
            <v>Mobiliario</v>
          </cell>
        </row>
        <row r="198">
          <cell r="C198">
            <v>5102</v>
          </cell>
          <cell r="D198" t="str">
            <v>Equipo de administración</v>
          </cell>
        </row>
        <row r="199">
          <cell r="C199">
            <v>5103</v>
          </cell>
          <cell r="D199" t="str">
            <v>Equipo educacional y recreativo</v>
          </cell>
        </row>
        <row r="200">
          <cell r="C200">
            <v>5104</v>
          </cell>
          <cell r="D200" t="str">
            <v>Bienes artísticos y culturales</v>
          </cell>
        </row>
        <row r="201">
          <cell r="C201">
            <v>5105</v>
          </cell>
          <cell r="D201" t="str">
            <v>Adjudicaciones, expropiaciones e indemnizaciones de bienes</v>
          </cell>
        </row>
        <row r="202">
          <cell r="D202" t="str">
            <v>muebles</v>
          </cell>
        </row>
        <row r="204">
          <cell r="C204" t="str">
            <v xml:space="preserve">MAQUINARIA Y EQUIPO AGROPECUARIO, INDUSTRIAL DE </v>
          </cell>
        </row>
        <row r="205">
          <cell r="C205" t="str">
            <v>COMUNICACION Y VIALIDAD</v>
          </cell>
        </row>
        <row r="207">
          <cell r="C207">
            <v>5201</v>
          </cell>
          <cell r="D207" t="str">
            <v>maquinaria y equipo agropecuario</v>
          </cell>
        </row>
        <row r="208">
          <cell r="C208">
            <v>5202</v>
          </cell>
          <cell r="D208" t="str">
            <v>maquinaria y equipo industrial</v>
          </cell>
        </row>
        <row r="209">
          <cell r="C209">
            <v>5203</v>
          </cell>
          <cell r="D209" t="str">
            <v>maquinaria y equipo de construcción</v>
          </cell>
        </row>
        <row r="210">
          <cell r="C210">
            <v>5204</v>
          </cell>
          <cell r="D210" t="str">
            <v>Equipos y aparatos de comunicaciones y telecomunicaciones</v>
          </cell>
        </row>
        <row r="211">
          <cell r="C211">
            <v>5205</v>
          </cell>
          <cell r="D211" t="str">
            <v>maquinaria y equipo electrónico</v>
          </cell>
        </row>
        <row r="212">
          <cell r="C212">
            <v>5206</v>
          </cell>
          <cell r="D212" t="str">
            <v>Equipo de computación electrónico</v>
          </cell>
        </row>
        <row r="213">
          <cell r="C213">
            <v>5207</v>
          </cell>
          <cell r="D213" t="str">
            <v>maquinaria y equipo diverso</v>
          </cell>
        </row>
        <row r="214">
          <cell r="C214">
            <v>5208</v>
          </cell>
          <cell r="D214" t="str">
            <v>Equipo para semaforización</v>
          </cell>
        </row>
        <row r="216">
          <cell r="C216" t="str">
            <v>VEHICULOS Y EQUIPO DE TRANSPORTE</v>
          </cell>
        </row>
        <row r="218">
          <cell r="C218">
            <v>5301</v>
          </cell>
          <cell r="D218" t="str">
            <v>Vehículos y equipo terrestre</v>
          </cell>
        </row>
        <row r="219">
          <cell r="C219">
            <v>5302</v>
          </cell>
          <cell r="D219" t="str">
            <v>Vehículos y equipo  marítimo, lacustre y pluvial</v>
          </cell>
        </row>
        <row r="220">
          <cell r="C220">
            <v>5303</v>
          </cell>
          <cell r="D220" t="str">
            <v>Vehículos y equipo de transporte aéreo</v>
          </cell>
        </row>
        <row r="221">
          <cell r="C221">
            <v>5304</v>
          </cell>
          <cell r="D221" t="str">
            <v>Vehículos y equipo auxiliar de transporte</v>
          </cell>
        </row>
        <row r="223">
          <cell r="C223" t="str">
            <v>EQUIPO E INSTRUMENTAL MEDICO</v>
          </cell>
        </row>
        <row r="225">
          <cell r="C225">
            <v>5401</v>
          </cell>
          <cell r="D225" t="str">
            <v>Equipo médico</v>
          </cell>
        </row>
        <row r="226">
          <cell r="C226">
            <v>5402</v>
          </cell>
          <cell r="D226" t="str">
            <v>Instrumental médico</v>
          </cell>
        </row>
        <row r="228">
          <cell r="C228" t="str">
            <v>HERRAMIENTAS Y REFACCIONES</v>
          </cell>
        </row>
        <row r="230">
          <cell r="C230">
            <v>5501</v>
          </cell>
          <cell r="D230" t="str">
            <v>Herramientas y máquinas-herramientas</v>
          </cell>
        </row>
        <row r="231">
          <cell r="C231">
            <v>5502</v>
          </cell>
          <cell r="D231" t="str">
            <v>Refacciones y accesorios mayores</v>
          </cell>
        </row>
        <row r="233">
          <cell r="C233" t="str">
            <v>ANIMALES DE TRABAJO Y REPRODUCCION</v>
          </cell>
        </row>
        <row r="235">
          <cell r="C235">
            <v>5601</v>
          </cell>
          <cell r="D235" t="str">
            <v>Animales de trabajo</v>
          </cell>
        </row>
        <row r="236">
          <cell r="C236">
            <v>5602</v>
          </cell>
          <cell r="D236" t="str">
            <v>Animales de  reproducción</v>
          </cell>
        </row>
        <row r="238">
          <cell r="C238" t="str">
            <v>BIENES INMUEBLES</v>
          </cell>
        </row>
        <row r="240">
          <cell r="C240">
            <v>5701</v>
          </cell>
          <cell r="D240" t="str">
            <v>Edificios y locales</v>
          </cell>
        </row>
        <row r="241">
          <cell r="C241">
            <v>5702</v>
          </cell>
          <cell r="D241" t="str">
            <v>Terrenos</v>
          </cell>
        </row>
        <row r="242">
          <cell r="C242">
            <v>5703</v>
          </cell>
          <cell r="D242" t="str">
            <v>Adjudicaciones, expropiaciones e indemnizaciones de</v>
          </cell>
        </row>
        <row r="243">
          <cell r="D243" t="str">
            <v>inmuebles</v>
          </cell>
        </row>
        <row r="246">
          <cell r="C246" t="str">
            <v>EQUIPO DE SEGURIDAD PUBLICA</v>
          </cell>
        </row>
        <row r="248">
          <cell r="C248">
            <v>5801</v>
          </cell>
          <cell r="D248" t="str">
            <v>Equipo de seguridad pública</v>
          </cell>
        </row>
        <row r="249">
          <cell r="C249">
            <v>5802</v>
          </cell>
          <cell r="D249" t="str">
            <v>Complementarias</v>
          </cell>
        </row>
        <row r="251">
          <cell r="C251" t="str">
            <v>DIVERSOS</v>
          </cell>
        </row>
        <row r="253">
          <cell r="C253">
            <v>5901</v>
          </cell>
          <cell r="D253" t="str">
            <v>Equipamiento de áreas de seguridad</v>
          </cell>
        </row>
        <row r="254">
          <cell r="C254">
            <v>5902</v>
          </cell>
          <cell r="D254" t="str">
            <v>Equipamiento (programa de reforma electoral)</v>
          </cell>
        </row>
        <row r="255">
          <cell r="C255">
            <v>5903</v>
          </cell>
          <cell r="D255" t="str">
            <v>Adquisiciones de bienes muebles e inmuebles para el subsistema</v>
          </cell>
        </row>
        <row r="256">
          <cell r="D256" t="str">
            <v>transferido integrado</v>
          </cell>
        </row>
        <row r="260">
          <cell r="C260" t="str">
            <v>EROGACIONES CONTINGENTES</v>
          </cell>
        </row>
        <row r="262">
          <cell r="C262" t="str">
            <v>EROGACIONES ESPECIALES</v>
          </cell>
        </row>
        <row r="264">
          <cell r="C264">
            <v>8201</v>
          </cell>
          <cell r="D264" t="str">
            <v>Erogaciones complementaria</v>
          </cell>
        </row>
        <row r="265">
          <cell r="C265">
            <v>8202</v>
          </cell>
          <cell r="D265" t="str">
            <v>Erogaciones imprevistas</v>
          </cell>
        </row>
        <row r="266">
          <cell r="C266">
            <v>8203</v>
          </cell>
          <cell r="D266" t="str">
            <v>Erogaciones extraordinarias</v>
          </cell>
        </row>
        <row r="267">
          <cell r="C267">
            <v>8204</v>
          </cell>
          <cell r="D267" t="str">
            <v>Erogaciones diversas para el subsistema transferido integrado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evas part"/>
    </sheetNames>
    <sheetDataSet>
      <sheetData sheetId="0" refreshError="1">
        <row r="5">
          <cell r="C5" t="str">
            <v>MATERIALES DE ADMINISTRACION</v>
          </cell>
        </row>
        <row r="7">
          <cell r="C7">
            <v>2101</v>
          </cell>
          <cell r="D7" t="str">
            <v>Material de oficina</v>
          </cell>
        </row>
        <row r="8">
          <cell r="D8" t="str">
            <v>Subtotal</v>
          </cell>
        </row>
        <row r="9">
          <cell r="C9">
            <v>0</v>
          </cell>
          <cell r="D9" t="str">
            <v>Subtotal</v>
          </cell>
        </row>
        <row r="10">
          <cell r="C10">
            <v>1901</v>
          </cell>
          <cell r="D10" t="str">
            <v>Salarios, gratificación anual y percepciones por seguridad social</v>
          </cell>
        </row>
        <row r="11">
          <cell r="C11">
            <v>8101</v>
          </cell>
          <cell r="D11" t="str">
            <v>Erogaciones contingentes</v>
          </cell>
        </row>
        <row r="12">
          <cell r="C12">
            <v>9100</v>
          </cell>
          <cell r="D12" t="str">
            <v>Amortización de la Deuda Pública</v>
          </cell>
        </row>
        <row r="13">
          <cell r="C13">
            <v>5000</v>
          </cell>
          <cell r="D13" t="str">
            <v>INVERSION</v>
          </cell>
        </row>
        <row r="14">
          <cell r="C14">
            <v>4000</v>
          </cell>
          <cell r="D14" t="str">
            <v>TRANSFERENCIAS</v>
          </cell>
        </row>
        <row r="15">
          <cell r="C15">
            <v>3000</v>
          </cell>
          <cell r="D15" t="str">
            <v>SERVICIOS GENERALES</v>
          </cell>
        </row>
        <row r="16">
          <cell r="C16">
            <v>2000</v>
          </cell>
          <cell r="D16" t="str">
            <v>MATERIALES Y SUMINISTROS</v>
          </cell>
        </row>
        <row r="17">
          <cell r="C17">
            <v>8000</v>
          </cell>
          <cell r="D17" t="str">
            <v>EROGACIONES EXTRAORDINARIAS</v>
          </cell>
        </row>
        <row r="18">
          <cell r="C18">
            <v>9000</v>
          </cell>
          <cell r="D18" t="str">
            <v>ADEFAS</v>
          </cell>
        </row>
        <row r="19">
          <cell r="C19">
            <v>1000</v>
          </cell>
          <cell r="D19" t="str">
            <v>SERVICIOS PERSONALES</v>
          </cell>
        </row>
        <row r="20">
          <cell r="C20">
            <v>2102</v>
          </cell>
          <cell r="D20" t="str">
            <v>Material de limpieza</v>
          </cell>
        </row>
        <row r="21">
          <cell r="C21">
            <v>2103</v>
          </cell>
          <cell r="D21" t="str">
            <v>Material didáctico</v>
          </cell>
        </row>
        <row r="22">
          <cell r="C22">
            <v>2104</v>
          </cell>
          <cell r="D22" t="str">
            <v>Material estadístico y geográfico</v>
          </cell>
        </row>
        <row r="23">
          <cell r="C23">
            <v>2105</v>
          </cell>
          <cell r="D23" t="str">
            <v>Materiales y útiles de impresión y reproducción</v>
          </cell>
        </row>
        <row r="24">
          <cell r="C24">
            <v>2106</v>
          </cell>
          <cell r="D24" t="str">
            <v>Accesorios, materiales y útiles de impresión y procesamiento de equipo de computo electrónico</v>
          </cell>
        </row>
        <row r="26">
          <cell r="C26">
            <v>2107</v>
          </cell>
          <cell r="D26" t="str">
            <v>Materiales y suministros para hospitales</v>
          </cell>
        </row>
        <row r="28">
          <cell r="C28" t="str">
            <v>ALIMENTOS Y UTENSILIOS</v>
          </cell>
        </row>
        <row r="30">
          <cell r="C30">
            <v>2201</v>
          </cell>
          <cell r="D30" t="str">
            <v>Alimentación para servidores públicos estatales</v>
          </cell>
        </row>
        <row r="31">
          <cell r="C31">
            <v>2202</v>
          </cell>
          <cell r="D31" t="str">
            <v>Alimentación para internos</v>
          </cell>
        </row>
        <row r="32">
          <cell r="C32">
            <v>2203</v>
          </cell>
          <cell r="D32" t="str">
            <v>Alimentación de animales</v>
          </cell>
        </row>
        <row r="33">
          <cell r="C33">
            <v>2204</v>
          </cell>
          <cell r="D33" t="str">
            <v>Utensilios para el servicio de alimentación</v>
          </cell>
        </row>
        <row r="35">
          <cell r="C35" t="str">
            <v>MATERIAS PRIMAS Y MATERIALES DE PRODUCCION</v>
          </cell>
        </row>
        <row r="37">
          <cell r="C37">
            <v>2301</v>
          </cell>
          <cell r="D37" t="str">
            <v>Materias primas</v>
          </cell>
        </row>
        <row r="38">
          <cell r="C38">
            <v>2302</v>
          </cell>
          <cell r="D38" t="str">
            <v>Refacciones, accesorios y herramientas menores</v>
          </cell>
        </row>
        <row r="40">
          <cell r="C40" t="str">
            <v>MATERIALES Y ARTICULOS DE CONSTRUCCION</v>
          </cell>
        </row>
        <row r="42">
          <cell r="C42">
            <v>2401</v>
          </cell>
          <cell r="D42" t="str">
            <v>Materiales de construcción</v>
          </cell>
        </row>
        <row r="43">
          <cell r="C43">
            <v>2402</v>
          </cell>
          <cell r="D43" t="str">
            <v>Estructuras y manufacturas</v>
          </cell>
        </row>
        <row r="44">
          <cell r="C44">
            <v>2403</v>
          </cell>
          <cell r="D44" t="str">
            <v>Materiales complementarios</v>
          </cell>
        </row>
        <row r="45">
          <cell r="C45">
            <v>2404</v>
          </cell>
          <cell r="D45" t="str">
            <v>Material eléctrico</v>
          </cell>
        </row>
        <row r="47">
          <cell r="C47" t="str">
            <v>PRODUCTOS QUIMICOS, FARMACEUTICOS Y DE LABORATORIO</v>
          </cell>
        </row>
        <row r="49">
          <cell r="C49">
            <v>2501</v>
          </cell>
          <cell r="D49" t="str">
            <v>Sustancias químicas</v>
          </cell>
        </row>
        <row r="50">
          <cell r="C50">
            <v>2502</v>
          </cell>
          <cell r="D50" t="str">
            <v>Plaguicidas, abono y fertilizantes</v>
          </cell>
        </row>
        <row r="51">
          <cell r="C51">
            <v>2503</v>
          </cell>
          <cell r="D51" t="str">
            <v>Medicinas y productos farmacéuticos</v>
          </cell>
        </row>
        <row r="52">
          <cell r="C52">
            <v>2504</v>
          </cell>
          <cell r="D52" t="str">
            <v>Vacunas</v>
          </cell>
        </row>
        <row r="53">
          <cell r="C53">
            <v>2505</v>
          </cell>
          <cell r="D53" t="str">
            <v>Sangre y plasma</v>
          </cell>
        </row>
        <row r="54">
          <cell r="C54">
            <v>2506</v>
          </cell>
          <cell r="D54" t="str">
            <v>Materiales y suministros médicos</v>
          </cell>
        </row>
        <row r="55">
          <cell r="C55">
            <v>2507</v>
          </cell>
          <cell r="D55" t="str">
            <v>Materiales y suministros de laboratorio</v>
          </cell>
        </row>
        <row r="57">
          <cell r="C57" t="str">
            <v>COMBUSTIBLES, LUBRICANTES Y ADITIVOS</v>
          </cell>
        </row>
        <row r="59">
          <cell r="C59">
            <v>2601</v>
          </cell>
          <cell r="D59" t="str">
            <v>Combustibles</v>
          </cell>
        </row>
        <row r="60">
          <cell r="C60">
            <v>2602</v>
          </cell>
          <cell r="D60" t="str">
            <v>Lubricantes y aditivos</v>
          </cell>
        </row>
        <row r="62">
          <cell r="C62" t="str">
            <v>VESTUARIO, BLANCOS PRENDAS DE PROTECCION Y ARTICULOS</v>
          </cell>
        </row>
        <row r="63">
          <cell r="C63" t="str">
            <v>DEPORTIVOS</v>
          </cell>
        </row>
        <row r="65">
          <cell r="C65">
            <v>2701</v>
          </cell>
          <cell r="D65" t="str">
            <v>Vestuario, uniformes y blancos</v>
          </cell>
        </row>
        <row r="66">
          <cell r="C66">
            <v>2702</v>
          </cell>
          <cell r="D66" t="str">
            <v>Prendas de protección</v>
          </cell>
        </row>
        <row r="67">
          <cell r="C67">
            <v>2703</v>
          </cell>
          <cell r="D67" t="str">
            <v>Artículos deportivos</v>
          </cell>
        </row>
        <row r="68">
          <cell r="C68" t="str">
            <v>MATERIALES EXPLOSIVOS Y DE SEGURIDAD PUBLICA</v>
          </cell>
        </row>
        <row r="70">
          <cell r="C70">
            <v>2801</v>
          </cell>
          <cell r="D70" t="str">
            <v>Sustancias y materiales explosivos</v>
          </cell>
        </row>
        <row r="71">
          <cell r="C71">
            <v>2802</v>
          </cell>
          <cell r="D71" t="str">
            <v>Materiales de seguridad pública</v>
          </cell>
        </row>
        <row r="73">
          <cell r="C73" t="str">
            <v>ARTICULOS PARA REGISTRO</v>
          </cell>
        </row>
        <row r="75">
          <cell r="C75">
            <v>2901</v>
          </cell>
          <cell r="D75" t="str">
            <v>Placas para registro</v>
          </cell>
        </row>
        <row r="79">
          <cell r="C79" t="str">
            <v>SERVICIOS BASICOS</v>
          </cell>
        </row>
        <row r="81">
          <cell r="C81">
            <v>3101</v>
          </cell>
          <cell r="D81" t="str">
            <v>Servicio postal</v>
          </cell>
        </row>
        <row r="82">
          <cell r="C82">
            <v>3102</v>
          </cell>
          <cell r="D82" t="str">
            <v>Servicio telegráfico</v>
          </cell>
        </row>
        <row r="83">
          <cell r="C83">
            <v>3103</v>
          </cell>
          <cell r="D83" t="str">
            <v>Servicio telefónico</v>
          </cell>
        </row>
        <row r="84">
          <cell r="C84">
            <v>3104</v>
          </cell>
          <cell r="D84" t="str">
            <v>Servicio de energía eléctrica</v>
          </cell>
        </row>
        <row r="85">
          <cell r="C85">
            <v>3105</v>
          </cell>
          <cell r="D85" t="str">
            <v>Servicio de agua potable</v>
          </cell>
        </row>
        <row r="87">
          <cell r="C87" t="str">
            <v>SERVICIOS DE ARRENDAMIENTOS</v>
          </cell>
        </row>
        <row r="89">
          <cell r="C89">
            <v>3201</v>
          </cell>
          <cell r="D89" t="str">
            <v xml:space="preserve">Arrendamiento de edificios y locales </v>
          </cell>
        </row>
        <row r="90">
          <cell r="C90">
            <v>3202</v>
          </cell>
          <cell r="D90" t="str">
            <v>Arrendamiento de terrenos</v>
          </cell>
        </row>
        <row r="91">
          <cell r="C91">
            <v>3203</v>
          </cell>
          <cell r="D91" t="str">
            <v>Arrendamiento de maquinaria y equipo</v>
          </cell>
        </row>
        <row r="92">
          <cell r="C92">
            <v>3204</v>
          </cell>
          <cell r="D92" t="str">
            <v>Arrendamiento de equipo de cómputo</v>
          </cell>
        </row>
        <row r="93">
          <cell r="C93">
            <v>3205</v>
          </cell>
          <cell r="D93" t="str">
            <v>Arrendamiento de vehículos</v>
          </cell>
        </row>
        <row r="94">
          <cell r="C94">
            <v>3206</v>
          </cell>
          <cell r="D94" t="str">
            <v>Arrendamientos especiales</v>
          </cell>
        </row>
        <row r="95">
          <cell r="C95">
            <v>3207</v>
          </cell>
          <cell r="D95" t="str">
            <v>Subrogaciones</v>
          </cell>
        </row>
        <row r="97">
          <cell r="C97" t="str">
            <v xml:space="preserve">SERVICIOS DE CAPACITACION, ASESORIA, INFORMATICOS, ESTUDIO E </v>
          </cell>
        </row>
        <row r="98">
          <cell r="C98" t="str">
            <v>INVESTIGACION</v>
          </cell>
        </row>
        <row r="100">
          <cell r="C100">
            <v>3301</v>
          </cell>
          <cell r="D100" t="str">
            <v xml:space="preserve">Servicios de Asesoría </v>
          </cell>
        </row>
        <row r="101">
          <cell r="C101">
            <v>3302</v>
          </cell>
          <cell r="D101" t="str">
            <v>Capacitación Institucional</v>
          </cell>
        </row>
        <row r="102">
          <cell r="C102">
            <v>3303</v>
          </cell>
          <cell r="D102" t="str">
            <v>Estudios Diversos</v>
          </cell>
        </row>
        <row r="103">
          <cell r="C103">
            <v>3304</v>
          </cell>
          <cell r="D103" t="str">
            <v>Capacitación Especializada</v>
          </cell>
        </row>
        <row r="104">
          <cell r="C104" t="str">
            <v>SERVICIOS  COMERCIAL Y BANCARIO</v>
          </cell>
        </row>
        <row r="106">
          <cell r="C106">
            <v>3401</v>
          </cell>
          <cell r="D106" t="str">
            <v>Almacenaje, embalaje y envases</v>
          </cell>
        </row>
        <row r="107">
          <cell r="C107">
            <v>3402</v>
          </cell>
          <cell r="D107" t="str">
            <v>Fletes y maniobras</v>
          </cell>
        </row>
        <row r="108">
          <cell r="C108">
            <v>3403</v>
          </cell>
          <cell r="D108" t="str">
            <v>Servicios de Vigilancia</v>
          </cell>
        </row>
        <row r="109">
          <cell r="C109">
            <v>3404</v>
          </cell>
          <cell r="D109" t="str">
            <v>Servicios de lavandería, limpieza, higiene y fumigación</v>
          </cell>
        </row>
        <row r="110">
          <cell r="C110">
            <v>3405</v>
          </cell>
          <cell r="D110" t="str">
            <v>Seguros</v>
          </cell>
        </row>
        <row r="111">
          <cell r="C111">
            <v>3406</v>
          </cell>
          <cell r="D111" t="str">
            <v xml:space="preserve">Intereses, descuentos y otros servicios bancarios </v>
          </cell>
        </row>
        <row r="112">
          <cell r="C112">
            <v>3407</v>
          </cell>
          <cell r="D112" t="str">
            <v>Patentes, regalias y otros</v>
          </cell>
        </row>
        <row r="113">
          <cell r="C113">
            <v>3408</v>
          </cell>
          <cell r="D113" t="str">
            <v>Diferencias en cambios</v>
          </cell>
        </row>
        <row r="114">
          <cell r="C114">
            <v>3409</v>
          </cell>
          <cell r="D114" t="str">
            <v>Otros impuestos y derechos</v>
          </cell>
        </row>
        <row r="115">
          <cell r="C115">
            <v>3410</v>
          </cell>
          <cell r="D115" t="str">
            <v>Impuestos de importaciones</v>
          </cell>
        </row>
        <row r="116">
          <cell r="C116">
            <v>3411</v>
          </cell>
          <cell r="D116" t="str">
            <v>Impuestos de exportaciones</v>
          </cell>
        </row>
        <row r="117">
          <cell r="C117">
            <v>3412</v>
          </cell>
          <cell r="D117" t="str">
            <v>Comisiones por ventas</v>
          </cell>
        </row>
        <row r="119">
          <cell r="C119" t="str">
            <v>SERVICIOS DE MANTENIMIENTO, CONSERVACION E INSTALACION</v>
          </cell>
        </row>
        <row r="121">
          <cell r="C121">
            <v>3501</v>
          </cell>
          <cell r="D121" t="str">
            <v>Mantenimiento y conservación de mobiliario y equipo de oficina</v>
          </cell>
        </row>
        <row r="122">
          <cell r="C122">
            <v>3502</v>
          </cell>
          <cell r="D122" t="str">
            <v>Mantenimiento y conservación de equipo de cómputo</v>
          </cell>
        </row>
        <row r="123">
          <cell r="C123">
            <v>3503</v>
          </cell>
          <cell r="D123" t="str">
            <v>Mantenimiento y conservación de maquinaria y equipo de transporte</v>
          </cell>
        </row>
        <row r="124">
          <cell r="C124">
            <v>3504</v>
          </cell>
          <cell r="D124" t="str">
            <v>Mantenimiento y conservación de inmuebles e instalaciones fijas</v>
          </cell>
        </row>
        <row r="125">
          <cell r="C125">
            <v>3505</v>
          </cell>
          <cell r="D125" t="str">
            <v>Mantenimiento y conservacion de material y equipo de seguridad pública</v>
          </cell>
        </row>
        <row r="126">
          <cell r="C126">
            <v>3506</v>
          </cell>
          <cell r="D126" t="str">
            <v>Mantenimiento y conservación de maquinaria y equipo de trabajo específico</v>
          </cell>
        </row>
        <row r="128">
          <cell r="C128" t="str">
            <v>SERVICIOS DE DIFUSION E INFORMACION</v>
          </cell>
        </row>
        <row r="130">
          <cell r="C130">
            <v>3601</v>
          </cell>
          <cell r="D130" t="str">
            <v>Gastos de difusión, información y publicaciones oficiales</v>
          </cell>
        </row>
        <row r="131">
          <cell r="C131">
            <v>3602</v>
          </cell>
          <cell r="D131" t="str">
            <v>Impresiones de  papelería oficial</v>
          </cell>
        </row>
        <row r="132">
          <cell r="C132">
            <v>3603</v>
          </cell>
          <cell r="D132" t="str">
            <v>Espectáculos culturales</v>
          </cell>
        </row>
        <row r="133">
          <cell r="C133">
            <v>3604</v>
          </cell>
          <cell r="D133" t="str">
            <v>Servicio de telecomunicaciones</v>
          </cell>
        </row>
        <row r="136">
          <cell r="C136" t="str">
            <v>SERVICIOS DE TRASLADO E INSTALACION</v>
          </cell>
        </row>
        <row r="138">
          <cell r="C138">
            <v>3701</v>
          </cell>
          <cell r="D138" t="str">
            <v xml:space="preserve">Pasajes </v>
          </cell>
        </row>
        <row r="139">
          <cell r="C139">
            <v>3702</v>
          </cell>
          <cell r="D139" t="str">
            <v>Viáticos</v>
          </cell>
        </row>
        <row r="140">
          <cell r="C140">
            <v>3703</v>
          </cell>
          <cell r="D140" t="str">
            <v>Instalación de personal estatal</v>
          </cell>
        </row>
        <row r="141">
          <cell r="C141">
            <v>3704</v>
          </cell>
          <cell r="D141" t="str">
            <v>Traslado de personal</v>
          </cell>
        </row>
        <row r="143">
          <cell r="C143" t="str">
            <v>SERVICIOS OFICIALES</v>
          </cell>
        </row>
        <row r="145">
          <cell r="C145">
            <v>3801</v>
          </cell>
          <cell r="D145" t="str">
            <v>Gastos de ceremonial y de orden social</v>
          </cell>
        </row>
        <row r="146">
          <cell r="C146">
            <v>3802</v>
          </cell>
          <cell r="D146" t="str">
            <v>Congresos, convenciones y exposiciones</v>
          </cell>
        </row>
        <row r="147">
          <cell r="C147">
            <v>3803</v>
          </cell>
          <cell r="D147" t="str">
            <v>Gastos de representación</v>
          </cell>
        </row>
        <row r="150">
          <cell r="C150" t="str">
            <v>SERVICIOS DIVERSOS</v>
          </cell>
        </row>
        <row r="152">
          <cell r="C152">
            <v>3901</v>
          </cell>
          <cell r="D152" t="str">
            <v>Servicios asistenciales</v>
          </cell>
        </row>
        <row r="155">
          <cell r="C155" t="str">
            <v>TRANSFERENCIAS</v>
          </cell>
        </row>
        <row r="156">
          <cell r="C156" t="str">
            <v>EDUCACIONALES</v>
          </cell>
        </row>
        <row r="157">
          <cell r="C157">
            <v>4211</v>
          </cell>
          <cell r="D157" t="str">
            <v>Universidad de Guadalajara</v>
          </cell>
        </row>
        <row r="158">
          <cell r="C158">
            <v>4212</v>
          </cell>
          <cell r="D158" t="str">
            <v>Colegio de Estudios Científicos y Tecnológicos</v>
          </cell>
        </row>
        <row r="159">
          <cell r="C159">
            <v>4213</v>
          </cell>
          <cell r="D159" t="str">
            <v>Colegio de Bachilleres</v>
          </cell>
        </row>
        <row r="160">
          <cell r="C160">
            <v>4214</v>
          </cell>
          <cell r="D160" t="str">
            <v>Instituto de madera Celulosa y Papel</v>
          </cell>
        </row>
        <row r="161">
          <cell r="C161">
            <v>4215</v>
          </cell>
          <cell r="D161" t="str">
            <v>Consejo Estatal para el Fomento Deportivo y el apoyo a la Juventud</v>
          </cell>
        </row>
        <row r="162">
          <cell r="C162">
            <v>4216</v>
          </cell>
          <cell r="D162" t="str">
            <v>Instituto de formación para el trabajo</v>
          </cell>
        </row>
        <row r="163">
          <cell r="C163">
            <v>4217</v>
          </cell>
          <cell r="D163" t="str">
            <v>Comité Administrador del Programa Estatal de Construcción de Escuelas (C.A.P.E.C.E.)</v>
          </cell>
        </row>
        <row r="164">
          <cell r="C164">
            <v>4218</v>
          </cell>
          <cell r="D164" t="str">
            <v>Universidad Tecnológica</v>
          </cell>
        </row>
        <row r="165">
          <cell r="C165" t="str">
            <v>SUBVENCIONES</v>
          </cell>
        </row>
        <row r="166">
          <cell r="C166">
            <v>4301</v>
          </cell>
          <cell r="D166" t="str">
            <v>Pensiones</v>
          </cell>
        </row>
        <row r="167">
          <cell r="C167">
            <v>4302</v>
          </cell>
          <cell r="D167" t="str">
            <v>Funerales</v>
          </cell>
        </row>
        <row r="168">
          <cell r="C168">
            <v>4303</v>
          </cell>
          <cell r="D168" t="str">
            <v>Pagos de defunción</v>
          </cell>
        </row>
        <row r="169">
          <cell r="C169">
            <v>4304</v>
          </cell>
          <cell r="D169" t="str">
            <v>Becas</v>
          </cell>
        </row>
        <row r="170">
          <cell r="C170">
            <v>4305</v>
          </cell>
          <cell r="D170" t="str">
            <v>Ayudas culturales y sociales</v>
          </cell>
        </row>
        <row r="171">
          <cell r="C171">
            <v>4306</v>
          </cell>
          <cell r="D171" t="str">
            <v>Pre y premios</v>
          </cell>
        </row>
        <row r="172">
          <cell r="C172">
            <v>4307</v>
          </cell>
          <cell r="D172" t="str">
            <v>Ayuda a instituciones sin fines de lucro</v>
          </cell>
        </row>
        <row r="173">
          <cell r="C173">
            <v>4308</v>
          </cell>
          <cell r="D173" t="str">
            <v>Ayudas al subsistema transferido integrado</v>
          </cell>
        </row>
        <row r="176">
          <cell r="C176" t="str">
            <v>PARTICIPACIONES</v>
          </cell>
        </row>
        <row r="178">
          <cell r="C178">
            <v>4301</v>
          </cell>
          <cell r="D178" t="str">
            <v>Participaciones a Municipios por Ingresos Estatales</v>
          </cell>
        </row>
        <row r="179">
          <cell r="C179">
            <v>4302</v>
          </cell>
          <cell r="D179" t="str">
            <v>Participaciones a Municipios por Ingresos Federales</v>
          </cell>
        </row>
        <row r="180">
          <cell r="C180" t="str">
            <v>SUBSIDIOS A GASTO CORRIENTE</v>
          </cell>
        </row>
        <row r="182">
          <cell r="C182">
            <v>4401</v>
          </cell>
          <cell r="D182" t="str">
            <v>Subsidios a la agricultura</v>
          </cell>
        </row>
        <row r="183">
          <cell r="C183">
            <v>4402</v>
          </cell>
          <cell r="D183" t="str">
            <v>Subsidios a la industria</v>
          </cell>
        </row>
        <row r="184">
          <cell r="C184">
            <v>4403</v>
          </cell>
          <cell r="D184" t="str">
            <v>Subsidios al comercio y otros servicios</v>
          </cell>
        </row>
        <row r="185">
          <cell r="C185">
            <v>4404</v>
          </cell>
          <cell r="D185" t="str">
            <v>Subsidios a fideicomisos agrícolas</v>
          </cell>
        </row>
        <row r="186">
          <cell r="C186">
            <v>4405</v>
          </cell>
          <cell r="D186" t="str">
            <v>Subsidios a fideicomisos industriales</v>
          </cell>
        </row>
        <row r="187">
          <cell r="C187">
            <v>4406</v>
          </cell>
          <cell r="D187" t="str">
            <v>Subsidios a fideicomisos dedicados al comercio y otros servicios</v>
          </cell>
        </row>
        <row r="188">
          <cell r="C188">
            <v>4407</v>
          </cell>
          <cell r="D188" t="str">
            <v>Subsidios a municipios</v>
          </cell>
        </row>
        <row r="189">
          <cell r="C189">
            <v>4408</v>
          </cell>
          <cell r="D189" t="str">
            <v>Subsidios a organismos y empresas públicas</v>
          </cell>
        </row>
        <row r="190">
          <cell r="C190">
            <v>4409</v>
          </cell>
          <cell r="D190" t="str">
            <v>Subsidios a instituciones privadas sin fines de lucro</v>
          </cell>
        </row>
        <row r="191">
          <cell r="C191">
            <v>4410</v>
          </cell>
          <cell r="D191" t="str">
            <v>Subsidios a  partidos políticos</v>
          </cell>
        </row>
        <row r="192">
          <cell r="C192">
            <v>4411</v>
          </cell>
          <cell r="D192" t="str">
            <v>Subsidios a  promociones diversas</v>
          </cell>
        </row>
        <row r="196">
          <cell r="C196" t="str">
            <v>MOBILIARIO Y EQUIPO DE ADMINISTRACION</v>
          </cell>
        </row>
        <row r="198">
          <cell r="C198">
            <v>5101</v>
          </cell>
          <cell r="D198" t="str">
            <v>Mobiliario</v>
          </cell>
        </row>
        <row r="199">
          <cell r="C199">
            <v>5102</v>
          </cell>
          <cell r="D199" t="str">
            <v>Equipo de administración</v>
          </cell>
        </row>
        <row r="200">
          <cell r="C200">
            <v>5103</v>
          </cell>
          <cell r="D200" t="str">
            <v>Equipo educacional y recreativo</v>
          </cell>
        </row>
        <row r="201">
          <cell r="C201">
            <v>5104</v>
          </cell>
          <cell r="D201" t="str">
            <v>Bienes artísticos y culturales</v>
          </cell>
        </row>
        <row r="202">
          <cell r="C202">
            <v>5105</v>
          </cell>
          <cell r="D202" t="str">
            <v>Adjudicaciones, expropiaciones e indemnizaciones de bienes muebles</v>
          </cell>
        </row>
        <row r="205">
          <cell r="C205" t="str">
            <v xml:space="preserve">MAQUINARIA Y EQUIPO AGROPECUARIO, INDUSTRIAL DE </v>
          </cell>
        </row>
        <row r="206">
          <cell r="C206" t="str">
            <v>COMUNICACION Y VIALIDAD</v>
          </cell>
        </row>
        <row r="208">
          <cell r="C208">
            <v>5201</v>
          </cell>
          <cell r="D208" t="str">
            <v>Maquinaria y equipo agropecuario</v>
          </cell>
        </row>
        <row r="209">
          <cell r="C209">
            <v>5202</v>
          </cell>
          <cell r="D209" t="str">
            <v>Maquinaria y equipo industrial</v>
          </cell>
        </row>
        <row r="210">
          <cell r="C210">
            <v>5203</v>
          </cell>
          <cell r="D210" t="str">
            <v>Maquinaria y equipo de construcción</v>
          </cell>
        </row>
        <row r="211">
          <cell r="C211">
            <v>5204</v>
          </cell>
          <cell r="D211" t="str">
            <v>Equipos de telefonía y telecomunicaciones</v>
          </cell>
        </row>
        <row r="212">
          <cell r="C212">
            <v>5205</v>
          </cell>
          <cell r="D212" t="str">
            <v>Maquinaria y equipo electrónico</v>
          </cell>
        </row>
        <row r="213">
          <cell r="C213">
            <v>5206</v>
          </cell>
          <cell r="D213" t="str">
            <v>Equipo de computación electrónico</v>
          </cell>
        </row>
        <row r="214">
          <cell r="C214">
            <v>5207</v>
          </cell>
          <cell r="D214" t="str">
            <v>Maquinaria y equipo diverso</v>
          </cell>
        </row>
        <row r="215">
          <cell r="C215">
            <v>5208</v>
          </cell>
          <cell r="D215" t="str">
            <v>Equipo para semaforización</v>
          </cell>
        </row>
        <row r="217">
          <cell r="C217" t="str">
            <v>VEHICULOS Y EQUIPO DE TRANSPORTE</v>
          </cell>
        </row>
        <row r="219">
          <cell r="C219">
            <v>5301</v>
          </cell>
          <cell r="D219" t="str">
            <v>Vehículos y equipo terrestre</v>
          </cell>
        </row>
        <row r="220">
          <cell r="C220">
            <v>5302</v>
          </cell>
          <cell r="D220" t="str">
            <v>Vehículos y equipo  marítimo, lacustre y pluvial</v>
          </cell>
        </row>
        <row r="221">
          <cell r="C221">
            <v>5303</v>
          </cell>
          <cell r="D221" t="str">
            <v>Vehículos y equipo de transporte aéreo</v>
          </cell>
        </row>
        <row r="222">
          <cell r="C222">
            <v>5304</v>
          </cell>
          <cell r="D222" t="str">
            <v>Vehículos y equipo auxiliar de transporte</v>
          </cell>
        </row>
        <row r="224">
          <cell r="C224" t="str">
            <v>EQUIPO E INSTRUMENTAL MEDICO</v>
          </cell>
        </row>
        <row r="226">
          <cell r="C226">
            <v>5401</v>
          </cell>
          <cell r="D226" t="str">
            <v>Equipo médico</v>
          </cell>
        </row>
        <row r="227">
          <cell r="C227">
            <v>5402</v>
          </cell>
          <cell r="D227" t="str">
            <v>Instrumental médico</v>
          </cell>
        </row>
        <row r="229">
          <cell r="C229" t="str">
            <v>HERRAMIENTAS Y REFACCIONES</v>
          </cell>
        </row>
        <row r="231">
          <cell r="C231">
            <v>5501</v>
          </cell>
          <cell r="D231" t="str">
            <v>Herramientas y máquinas-herramientas</v>
          </cell>
        </row>
        <row r="232">
          <cell r="C232">
            <v>5502</v>
          </cell>
          <cell r="D232" t="str">
            <v>Refacciones y accesorios mayores</v>
          </cell>
        </row>
        <row r="234">
          <cell r="C234" t="str">
            <v>ANIMALES DE TRABAJO Y REPRODUCCION</v>
          </cell>
        </row>
        <row r="236">
          <cell r="C236">
            <v>5601</v>
          </cell>
          <cell r="D236" t="str">
            <v>Animales de trabajo</v>
          </cell>
        </row>
        <row r="237">
          <cell r="C237">
            <v>5602</v>
          </cell>
          <cell r="D237" t="str">
            <v>Animales de  reproducción</v>
          </cell>
        </row>
        <row r="239">
          <cell r="C239" t="str">
            <v>BIENES INMUEBLES</v>
          </cell>
        </row>
        <row r="241">
          <cell r="C241">
            <v>5701</v>
          </cell>
          <cell r="D241" t="str">
            <v>Edificios y locales</v>
          </cell>
        </row>
        <row r="242">
          <cell r="C242">
            <v>5702</v>
          </cell>
          <cell r="D242" t="str">
            <v>Terrenos</v>
          </cell>
        </row>
        <row r="243">
          <cell r="C243">
            <v>5703</v>
          </cell>
          <cell r="D243" t="str">
            <v>Adjudicaciones, expropiaciones e indemnizaciones de</v>
          </cell>
        </row>
        <row r="244">
          <cell r="D244" t="str">
            <v>inmuebles</v>
          </cell>
        </row>
        <row r="247">
          <cell r="C247" t="str">
            <v>EQUIPO DE SEGURIDAD PUBLICA</v>
          </cell>
        </row>
        <row r="249">
          <cell r="C249">
            <v>5801</v>
          </cell>
          <cell r="D249" t="str">
            <v>Equipo de seguridad pública</v>
          </cell>
        </row>
        <row r="250">
          <cell r="C250">
            <v>5802</v>
          </cell>
          <cell r="D250" t="str">
            <v>Complementarias</v>
          </cell>
        </row>
        <row r="252">
          <cell r="C252" t="str">
            <v>DIVERSOS</v>
          </cell>
        </row>
        <row r="254">
          <cell r="C254">
            <v>5902</v>
          </cell>
          <cell r="D254" t="str">
            <v>Equipamiento (programa de reforma electoral)</v>
          </cell>
        </row>
        <row r="258">
          <cell r="C258" t="str">
            <v>EROGACIONES CONTINGENTES</v>
          </cell>
        </row>
        <row r="260">
          <cell r="C260" t="str">
            <v>EROGACIONES ESPECIALES</v>
          </cell>
        </row>
        <row r="262">
          <cell r="C262">
            <v>8201</v>
          </cell>
          <cell r="D262" t="str">
            <v>Erogaciones complementaria</v>
          </cell>
        </row>
        <row r="263">
          <cell r="C263">
            <v>8202</v>
          </cell>
          <cell r="D263" t="str">
            <v>Erogaciones imprevistas</v>
          </cell>
        </row>
        <row r="264">
          <cell r="C264">
            <v>8203</v>
          </cell>
          <cell r="D264" t="str">
            <v>Erogaciones extraordinarias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x CG Y PG "/>
      <sheetName val="Reporte de Asignacionxmulti (2)"/>
      <sheetName val="Reporte de Asignacionxmultiples"/>
      <sheetName val="Hoja1"/>
      <sheetName val="Hoja1 (2)"/>
    </sheetNames>
    <sheetDataSet>
      <sheetData sheetId="0">
        <row r="7">
          <cell r="A7" t="str">
            <v>PROG GOB</v>
          </cell>
          <cell r="B7" t="str">
            <v>COMP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 t="str">
            <v xml:space="preserve">05        </v>
          </cell>
          <cell r="C8" t="str">
            <v>Legislativo</v>
          </cell>
          <cell r="D8">
            <v>418545400</v>
          </cell>
        </row>
        <row r="9">
          <cell r="A9">
            <v>2</v>
          </cell>
          <cell r="B9" t="str">
            <v xml:space="preserve">05        </v>
          </cell>
          <cell r="C9" t="str">
            <v>Poder Judicial</v>
          </cell>
          <cell r="D9">
            <v>629403500</v>
          </cell>
        </row>
        <row r="10">
          <cell r="A10">
            <v>3</v>
          </cell>
          <cell r="B10" t="str">
            <v xml:space="preserve">05        </v>
          </cell>
          <cell r="C10" t="str">
            <v>Justicia Electoral</v>
          </cell>
          <cell r="D10">
            <v>21458500</v>
          </cell>
        </row>
        <row r="11">
          <cell r="A11">
            <v>4</v>
          </cell>
          <cell r="B11" t="str">
            <v xml:space="preserve">05        </v>
          </cell>
          <cell r="C11" t="str">
            <v>Tribunal Administrativo</v>
          </cell>
          <cell r="D11">
            <v>40138900</v>
          </cell>
        </row>
        <row r="12">
          <cell r="A12">
            <v>5</v>
          </cell>
          <cell r="B12" t="str">
            <v xml:space="preserve">04        </v>
          </cell>
          <cell r="C12" t="str">
            <v>Procuración e Impartición de Justicia Eficiente, Rápida y Honesta</v>
          </cell>
          <cell r="D12">
            <v>890501638</v>
          </cell>
        </row>
        <row r="13">
          <cell r="A13">
            <v>6</v>
          </cell>
          <cell r="B13" t="str">
            <v xml:space="preserve">04        </v>
          </cell>
          <cell r="C13" t="str">
            <v>Derechos Humanos</v>
          </cell>
          <cell r="D13">
            <v>50610100</v>
          </cell>
        </row>
        <row r="14">
          <cell r="A14">
            <v>7</v>
          </cell>
          <cell r="B14" t="str">
            <v xml:space="preserve">04        </v>
          </cell>
          <cell r="C14" t="str">
            <v>Seguridad Pública</v>
          </cell>
          <cell r="D14">
            <v>1688228498</v>
          </cell>
        </row>
        <row r="15">
          <cell r="A15">
            <v>8</v>
          </cell>
          <cell r="B15" t="str">
            <v xml:space="preserve">04        </v>
          </cell>
          <cell r="C15" t="str">
            <v>Protección Civil</v>
          </cell>
          <cell r="D15">
            <v>120366672</v>
          </cell>
        </row>
        <row r="16">
          <cell r="A16">
            <v>9</v>
          </cell>
          <cell r="B16" t="str">
            <v xml:space="preserve">02        </v>
          </cell>
          <cell r="C16" t="str">
            <v>Impulso a la Dinámica Económica</v>
          </cell>
          <cell r="D16">
            <v>129482822</v>
          </cell>
        </row>
        <row r="17">
          <cell r="A17">
            <v>10</v>
          </cell>
          <cell r="B17" t="str">
            <v xml:space="preserve">02        </v>
          </cell>
          <cell r="C17" t="str">
            <v>Promoción Internacional de Jalisco</v>
          </cell>
          <cell r="D17">
            <v>36617917</v>
          </cell>
        </row>
        <row r="18">
          <cell r="A18">
            <v>11</v>
          </cell>
          <cell r="B18" t="str">
            <v xml:space="preserve">02        </v>
          </cell>
          <cell r="C18" t="str">
            <v>Impulso al Turismo de Jalisco</v>
          </cell>
          <cell r="D18">
            <v>61072919</v>
          </cell>
        </row>
        <row r="19">
          <cell r="A19">
            <v>12</v>
          </cell>
          <cell r="B19" t="str">
            <v xml:space="preserve">02        </v>
          </cell>
          <cell r="C19" t="str">
            <v>Visión de Futuro en el Campo</v>
          </cell>
          <cell r="D19">
            <v>536387884</v>
          </cell>
        </row>
        <row r="20">
          <cell r="A20">
            <v>13</v>
          </cell>
          <cell r="B20" t="str">
            <v xml:space="preserve">03        </v>
          </cell>
          <cell r="C20" t="str">
            <v>Abastecimiento y Saneamiento de Agua para la Zona Conurbada de Guadalajara</v>
          </cell>
          <cell r="D20">
            <v>3443901894</v>
          </cell>
        </row>
        <row r="21">
          <cell r="A21">
            <v>14</v>
          </cell>
          <cell r="B21" t="str">
            <v xml:space="preserve">01        </v>
          </cell>
          <cell r="C21" t="str">
            <v>Promoción Integral de la Salud</v>
          </cell>
          <cell r="D21">
            <v>4015953400</v>
          </cell>
        </row>
        <row r="22">
          <cell r="A22">
            <v>15</v>
          </cell>
          <cell r="B22" t="str">
            <v xml:space="preserve">01        </v>
          </cell>
          <cell r="C22" t="str">
            <v>Desarrollo Socioeconómico de Personas en Condiciones de Pobreza y Vulnerabilidad</v>
          </cell>
          <cell r="D22">
            <v>882221993</v>
          </cell>
        </row>
        <row r="23">
          <cell r="A23">
            <v>16</v>
          </cell>
          <cell r="B23" t="str">
            <v xml:space="preserve">01        </v>
          </cell>
          <cell r="C23" t="str">
            <v>Administración y Mejoramiento de la Educación Básica</v>
          </cell>
          <cell r="D23">
            <v>14937903729.450001</v>
          </cell>
        </row>
        <row r="24">
          <cell r="A24">
            <v>17</v>
          </cell>
          <cell r="B24" t="str">
            <v xml:space="preserve">02        </v>
          </cell>
          <cell r="C24" t="str">
            <v>Administración y Mejoramiento de la Educación Media Superior</v>
          </cell>
          <cell r="D24">
            <v>2948851303</v>
          </cell>
        </row>
        <row r="25">
          <cell r="A25">
            <v>18</v>
          </cell>
          <cell r="B25" t="str">
            <v xml:space="preserve">02        </v>
          </cell>
          <cell r="C25" t="str">
            <v>Administración y Mejoramiento de la Educación Superior</v>
          </cell>
          <cell r="D25">
            <v>2226606611</v>
          </cell>
        </row>
        <row r="26">
          <cell r="A26">
            <v>19</v>
          </cell>
          <cell r="B26" t="str">
            <v xml:space="preserve">01        </v>
          </cell>
          <cell r="C26" t="str">
            <v>Gestión del Sistema Educativo Estatal</v>
          </cell>
          <cell r="D26">
            <v>535463631.55000001</v>
          </cell>
        </row>
        <row r="27">
          <cell r="A27">
            <v>20</v>
          </cell>
          <cell r="B27" t="str">
            <v xml:space="preserve">01        </v>
          </cell>
          <cell r="C27" t="str">
            <v>Promoción Cultural y Artística</v>
          </cell>
          <cell r="D27">
            <v>315719200</v>
          </cell>
        </row>
        <row r="28">
          <cell r="A28">
            <v>21</v>
          </cell>
          <cell r="B28" t="str">
            <v xml:space="preserve">01        </v>
          </cell>
          <cell r="C28" t="str">
            <v>Fomento al Deporte</v>
          </cell>
          <cell r="D28">
            <v>464501525</v>
          </cell>
        </row>
        <row r="29">
          <cell r="A29">
            <v>22</v>
          </cell>
          <cell r="B29" t="str">
            <v xml:space="preserve">02        </v>
          </cell>
          <cell r="C29" t="str">
            <v>Desarrollo de la Ciencia y Tecnología</v>
          </cell>
          <cell r="D29">
            <v>25147200</v>
          </cell>
        </row>
        <row r="30">
          <cell r="A30">
            <v>23</v>
          </cell>
          <cell r="B30" t="str">
            <v xml:space="preserve">05        </v>
          </cell>
          <cell r="C30" t="str">
            <v>Administración al Servicio de la Ciudadanía</v>
          </cell>
          <cell r="D30">
            <v>421306737</v>
          </cell>
        </row>
        <row r="31">
          <cell r="A31">
            <v>24</v>
          </cell>
          <cell r="B31" t="str">
            <v xml:space="preserve">05        </v>
          </cell>
          <cell r="C31" t="str">
            <v>Conducción de las Políticas Generales de Gobierno</v>
          </cell>
          <cell r="D31">
            <v>165150060</v>
          </cell>
        </row>
        <row r="32">
          <cell r="A32">
            <v>25</v>
          </cell>
          <cell r="B32" t="str">
            <v xml:space="preserve">05        </v>
          </cell>
          <cell r="C32" t="str">
            <v>Protección Jurídica de Los Ciudadanos y sus Bienes</v>
          </cell>
          <cell r="D32">
            <v>120237243</v>
          </cell>
        </row>
        <row r="33">
          <cell r="A33">
            <v>26</v>
          </cell>
          <cell r="B33" t="str">
            <v xml:space="preserve">05        </v>
          </cell>
          <cell r="C33" t="str">
            <v>Impulso al Desarrollo Democrático del Estado</v>
          </cell>
          <cell r="D33">
            <v>77428861</v>
          </cell>
        </row>
        <row r="34">
          <cell r="A34">
            <v>27</v>
          </cell>
          <cell r="B34" t="str">
            <v xml:space="preserve">05        </v>
          </cell>
          <cell r="C34" t="str">
            <v>Comunicación Pública e Información de los Actos de Gobierno</v>
          </cell>
          <cell r="D34">
            <v>142443822</v>
          </cell>
        </row>
        <row r="35">
          <cell r="A35">
            <v>28</v>
          </cell>
          <cell r="B35" t="str">
            <v xml:space="preserve">05        </v>
          </cell>
          <cell r="C35" t="str">
            <v>Control y Evaluación de la Gestión Pública</v>
          </cell>
          <cell r="D35">
            <v>80356693</v>
          </cell>
        </row>
        <row r="36">
          <cell r="A36">
            <v>29</v>
          </cell>
          <cell r="B36" t="str">
            <v xml:space="preserve">03        </v>
          </cell>
          <cell r="C36" t="str">
            <v>Fortalecimiento del Sistema Integral de Planeación del Estado</v>
          </cell>
          <cell r="D36">
            <v>55741364</v>
          </cell>
        </row>
        <row r="37">
          <cell r="A37">
            <v>30</v>
          </cell>
          <cell r="B37" t="str">
            <v xml:space="preserve">03        </v>
          </cell>
          <cell r="C37" t="str">
            <v>Fortalecimiento del Federalismo y la Hacienda Municipal</v>
          </cell>
          <cell r="D37">
            <v>9215197100</v>
          </cell>
        </row>
        <row r="38">
          <cell r="A38">
            <v>31</v>
          </cell>
          <cell r="B38" t="str">
            <v xml:space="preserve">03        </v>
          </cell>
          <cell r="C38" t="str">
            <v>Fomento al Desarrollo Regional</v>
          </cell>
          <cell r="D38">
            <v>1515732417</v>
          </cell>
        </row>
        <row r="39">
          <cell r="A39">
            <v>32</v>
          </cell>
          <cell r="B39" t="str">
            <v xml:space="preserve">03        </v>
          </cell>
          <cell r="C39" t="str">
            <v>Coordinación Metropolitana</v>
          </cell>
          <cell r="D39">
            <v>227357879</v>
          </cell>
        </row>
        <row r="40">
          <cell r="A40">
            <v>33</v>
          </cell>
          <cell r="B40" t="str">
            <v xml:space="preserve">03        </v>
          </cell>
          <cell r="C40" t="str">
            <v>Promoción del Desarrollo Urbano Sustentable</v>
          </cell>
          <cell r="D40">
            <v>137817539</v>
          </cell>
        </row>
        <row r="41">
          <cell r="A41">
            <v>34</v>
          </cell>
          <cell r="B41" t="str">
            <v xml:space="preserve">01        </v>
          </cell>
          <cell r="C41" t="str">
            <v>Fomento a la Vivienda</v>
          </cell>
          <cell r="D41">
            <v>30000000</v>
          </cell>
        </row>
        <row r="42">
          <cell r="A42">
            <v>35</v>
          </cell>
          <cell r="B42" t="str">
            <v xml:space="preserve">03        </v>
          </cell>
          <cell r="C42" t="str">
            <v>Agua Limpia para Jalisco</v>
          </cell>
          <cell r="D42">
            <v>128767570</v>
          </cell>
        </row>
        <row r="43">
          <cell r="A43">
            <v>36</v>
          </cell>
          <cell r="B43" t="str">
            <v xml:space="preserve">03        </v>
          </cell>
          <cell r="C43" t="str">
            <v>Protección al Medio Ambiente y Sustentabilidad</v>
          </cell>
          <cell r="D43">
            <v>159720110</v>
          </cell>
        </row>
        <row r="44">
          <cell r="A44">
            <v>37</v>
          </cell>
          <cell r="B44" t="str">
            <v xml:space="preserve">03        </v>
          </cell>
          <cell r="C44" t="str">
            <v>Modernización de las Comunicaciones y el Transporte</v>
          </cell>
          <cell r="D44">
            <v>1442570482</v>
          </cell>
        </row>
        <row r="45">
          <cell r="A45">
            <v>38</v>
          </cell>
          <cell r="B45" t="str">
            <v xml:space="preserve">05        </v>
          </cell>
          <cell r="C45" t="str">
            <v>Gestión y Fortalecimiento de la Hacienda Pública Estatal</v>
          </cell>
          <cell r="D45">
            <v>386988780</v>
          </cell>
        </row>
        <row r="46">
          <cell r="A46">
            <v>39</v>
          </cell>
          <cell r="B46" t="str">
            <v xml:space="preserve">05        </v>
          </cell>
          <cell r="C46" t="str">
            <v>Financiamiento para el Desarrollo</v>
          </cell>
          <cell r="D46">
            <v>1207208106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x CG Y PG "/>
      <sheetName val="02.- BD Av x Cve JUN al 02-Jul"/>
      <sheetName val="Hoja1"/>
      <sheetName val="ESTADISTICAS JUN OK"/>
      <sheetName val="ESTADISTICAS SEFIN JUN OK"/>
    </sheetNames>
    <sheetDataSet>
      <sheetData sheetId="0">
        <row r="7">
          <cell r="A7" t="str">
            <v>PROG GOB</v>
          </cell>
          <cell r="B7" t="str">
            <v>COMP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 t="str">
            <v xml:space="preserve">05        </v>
          </cell>
          <cell r="C8" t="str">
            <v>Legislativo</v>
          </cell>
          <cell r="D8">
            <v>418545400</v>
          </cell>
        </row>
        <row r="9">
          <cell r="A9">
            <v>2</v>
          </cell>
          <cell r="B9" t="str">
            <v xml:space="preserve">05        </v>
          </cell>
          <cell r="C9" t="str">
            <v>Poder Judicial</v>
          </cell>
          <cell r="D9">
            <v>629403500</v>
          </cell>
        </row>
        <row r="10">
          <cell r="A10">
            <v>3</v>
          </cell>
          <cell r="B10" t="str">
            <v xml:space="preserve">05        </v>
          </cell>
          <cell r="C10" t="str">
            <v>Justicia Electoral</v>
          </cell>
          <cell r="D10">
            <v>21458500</v>
          </cell>
        </row>
        <row r="11">
          <cell r="A11">
            <v>4</v>
          </cell>
          <cell r="B11" t="str">
            <v xml:space="preserve">05        </v>
          </cell>
          <cell r="C11" t="str">
            <v>Tribunal Administrativo</v>
          </cell>
          <cell r="D11">
            <v>40138900</v>
          </cell>
        </row>
        <row r="12">
          <cell r="A12">
            <v>5</v>
          </cell>
          <cell r="B12" t="str">
            <v xml:space="preserve">04        </v>
          </cell>
          <cell r="C12" t="str">
            <v>Procuración e Impartición de Justicia Eficiente, Rápida y Honesta</v>
          </cell>
          <cell r="D12">
            <v>890501638</v>
          </cell>
        </row>
        <row r="13">
          <cell r="A13">
            <v>6</v>
          </cell>
          <cell r="B13" t="str">
            <v xml:space="preserve">04        </v>
          </cell>
          <cell r="C13" t="str">
            <v>Derechos Humanos</v>
          </cell>
          <cell r="D13">
            <v>50610100</v>
          </cell>
        </row>
        <row r="14">
          <cell r="A14">
            <v>7</v>
          </cell>
          <cell r="B14" t="str">
            <v xml:space="preserve">04        </v>
          </cell>
          <cell r="C14" t="str">
            <v>Seguridad Pública</v>
          </cell>
          <cell r="D14">
            <v>1688228498</v>
          </cell>
        </row>
        <row r="15">
          <cell r="A15">
            <v>8</v>
          </cell>
          <cell r="B15" t="str">
            <v xml:space="preserve">04        </v>
          </cell>
          <cell r="C15" t="str">
            <v>Protección Civil</v>
          </cell>
          <cell r="D15">
            <v>120366672</v>
          </cell>
        </row>
        <row r="16">
          <cell r="A16">
            <v>9</v>
          </cell>
          <cell r="B16" t="str">
            <v xml:space="preserve">02        </v>
          </cell>
          <cell r="C16" t="str">
            <v>Impulso a la Dinámica Económica</v>
          </cell>
          <cell r="D16">
            <v>129482822</v>
          </cell>
        </row>
        <row r="17">
          <cell r="A17">
            <v>10</v>
          </cell>
          <cell r="B17" t="str">
            <v xml:space="preserve">02        </v>
          </cell>
          <cell r="C17" t="str">
            <v>Promoción Internacional de Jalisco</v>
          </cell>
          <cell r="D17">
            <v>36617917</v>
          </cell>
        </row>
        <row r="18">
          <cell r="A18">
            <v>11</v>
          </cell>
          <cell r="B18" t="str">
            <v xml:space="preserve">02        </v>
          </cell>
          <cell r="C18" t="str">
            <v>Impulso al Turismo de Jalisco</v>
          </cell>
          <cell r="D18">
            <v>61072919</v>
          </cell>
        </row>
        <row r="19">
          <cell r="A19">
            <v>12</v>
          </cell>
          <cell r="B19" t="str">
            <v xml:space="preserve">02        </v>
          </cell>
          <cell r="C19" t="str">
            <v>Visión de Futuro en el Campo</v>
          </cell>
          <cell r="D19">
            <v>536387884</v>
          </cell>
        </row>
        <row r="20">
          <cell r="A20">
            <v>13</v>
          </cell>
          <cell r="B20" t="str">
            <v xml:space="preserve">03        </v>
          </cell>
          <cell r="C20" t="str">
            <v>Abastecimiento y Saneamiento de Agua para la Zona Conurbada de Guadalajara</v>
          </cell>
          <cell r="D20">
            <v>3443901894</v>
          </cell>
        </row>
        <row r="21">
          <cell r="A21">
            <v>14</v>
          </cell>
          <cell r="B21" t="str">
            <v xml:space="preserve">01        </v>
          </cell>
          <cell r="C21" t="str">
            <v>Promoción Integral de la Salud</v>
          </cell>
          <cell r="D21">
            <v>4015953400</v>
          </cell>
        </row>
        <row r="22">
          <cell r="A22">
            <v>15</v>
          </cell>
          <cell r="B22" t="str">
            <v xml:space="preserve">01        </v>
          </cell>
          <cell r="C22" t="str">
            <v>Desarrollo Socioeconómico de Personas en Condiciones de Pobreza y Vulnerabilidad</v>
          </cell>
          <cell r="D22">
            <v>882221993</v>
          </cell>
        </row>
        <row r="23">
          <cell r="A23">
            <v>16</v>
          </cell>
          <cell r="B23" t="str">
            <v xml:space="preserve">01        </v>
          </cell>
          <cell r="C23" t="str">
            <v>Administración y Mejoramiento de la Educación Básica</v>
          </cell>
          <cell r="D23">
            <v>14937903729.450001</v>
          </cell>
        </row>
        <row r="24">
          <cell r="A24">
            <v>17</v>
          </cell>
          <cell r="B24" t="str">
            <v xml:space="preserve">02        </v>
          </cell>
          <cell r="C24" t="str">
            <v>Administración y Mejoramiento de la Educación Media Superior</v>
          </cell>
          <cell r="D24">
            <v>2948851303</v>
          </cell>
        </row>
        <row r="25">
          <cell r="A25">
            <v>18</v>
          </cell>
          <cell r="B25" t="str">
            <v xml:space="preserve">02        </v>
          </cell>
          <cell r="C25" t="str">
            <v>Administración y Mejoramiento de la Educación Superior</v>
          </cell>
          <cell r="D25">
            <v>2226606611</v>
          </cell>
        </row>
        <row r="26">
          <cell r="A26">
            <v>19</v>
          </cell>
          <cell r="B26" t="str">
            <v xml:space="preserve">01        </v>
          </cell>
          <cell r="C26" t="str">
            <v>Gestión del Sistema Educativo Estatal</v>
          </cell>
          <cell r="D26">
            <v>535463631.55000001</v>
          </cell>
        </row>
        <row r="27">
          <cell r="A27">
            <v>20</v>
          </cell>
          <cell r="B27" t="str">
            <v xml:space="preserve">01        </v>
          </cell>
          <cell r="C27" t="str">
            <v>Promoción Cultural y Artística</v>
          </cell>
          <cell r="D27">
            <v>315719200</v>
          </cell>
        </row>
        <row r="28">
          <cell r="A28">
            <v>21</v>
          </cell>
          <cell r="B28" t="str">
            <v xml:space="preserve">01        </v>
          </cell>
          <cell r="C28" t="str">
            <v>Fomento al Deporte</v>
          </cell>
          <cell r="D28">
            <v>464501525</v>
          </cell>
        </row>
        <row r="29">
          <cell r="A29">
            <v>22</v>
          </cell>
          <cell r="B29" t="str">
            <v xml:space="preserve">02        </v>
          </cell>
          <cell r="C29" t="str">
            <v>Desarrollo de la Ciencia y Tecnología</v>
          </cell>
          <cell r="D29">
            <v>25147200</v>
          </cell>
        </row>
        <row r="30">
          <cell r="A30">
            <v>23</v>
          </cell>
          <cell r="B30" t="str">
            <v xml:space="preserve">05        </v>
          </cell>
          <cell r="C30" t="str">
            <v>Administración al Servicio de la Ciudadanía</v>
          </cell>
          <cell r="D30">
            <v>421306737</v>
          </cell>
        </row>
        <row r="31">
          <cell r="A31">
            <v>24</v>
          </cell>
          <cell r="B31" t="str">
            <v xml:space="preserve">05        </v>
          </cell>
          <cell r="C31" t="str">
            <v>Conducción de las Políticas Generales de Gobierno</v>
          </cell>
          <cell r="D31">
            <v>165150060</v>
          </cell>
        </row>
        <row r="32">
          <cell r="A32">
            <v>25</v>
          </cell>
          <cell r="B32" t="str">
            <v xml:space="preserve">05        </v>
          </cell>
          <cell r="C32" t="str">
            <v>Protección Jurídica de Los Ciudadanos y sus Bienes</v>
          </cell>
          <cell r="D32">
            <v>120237243</v>
          </cell>
        </row>
        <row r="33">
          <cell r="A33">
            <v>26</v>
          </cell>
          <cell r="B33" t="str">
            <v xml:space="preserve">05        </v>
          </cell>
          <cell r="C33" t="str">
            <v>Impulso al Desarrollo Democrático del Estado</v>
          </cell>
          <cell r="D33">
            <v>77428861</v>
          </cell>
        </row>
        <row r="34">
          <cell r="A34">
            <v>27</v>
          </cell>
          <cell r="B34" t="str">
            <v xml:space="preserve">05        </v>
          </cell>
          <cell r="C34" t="str">
            <v>Comunicación Pública e Información de los Actos de Gobierno</v>
          </cell>
          <cell r="D34">
            <v>142443822</v>
          </cell>
        </row>
        <row r="35">
          <cell r="A35">
            <v>28</v>
          </cell>
          <cell r="B35" t="str">
            <v xml:space="preserve">05        </v>
          </cell>
          <cell r="C35" t="str">
            <v>Control y Evaluación de la Gestión Pública</v>
          </cell>
          <cell r="D35">
            <v>80356693</v>
          </cell>
        </row>
        <row r="36">
          <cell r="A36">
            <v>29</v>
          </cell>
          <cell r="B36" t="str">
            <v xml:space="preserve">03        </v>
          </cell>
          <cell r="C36" t="str">
            <v>Fortalecimiento del Sistema Integral de Planeación del Estado</v>
          </cell>
          <cell r="D36">
            <v>55741364</v>
          </cell>
        </row>
        <row r="37">
          <cell r="A37">
            <v>30</v>
          </cell>
          <cell r="B37" t="str">
            <v xml:space="preserve">03        </v>
          </cell>
          <cell r="C37" t="str">
            <v>Fortalecimiento del Federalismo y la Hacienda Municipal</v>
          </cell>
          <cell r="D37">
            <v>9215197100</v>
          </cell>
        </row>
        <row r="38">
          <cell r="A38">
            <v>31</v>
          </cell>
          <cell r="B38" t="str">
            <v xml:space="preserve">03        </v>
          </cell>
          <cell r="C38" t="str">
            <v>Fomento al Desarrollo Regional</v>
          </cell>
          <cell r="D38">
            <v>1515732417</v>
          </cell>
        </row>
        <row r="39">
          <cell r="A39">
            <v>32</v>
          </cell>
          <cell r="B39" t="str">
            <v xml:space="preserve">03        </v>
          </cell>
          <cell r="C39" t="str">
            <v>Coordinación Metropolitana</v>
          </cell>
          <cell r="D39">
            <v>227357879</v>
          </cell>
        </row>
        <row r="40">
          <cell r="A40">
            <v>33</v>
          </cell>
          <cell r="B40" t="str">
            <v xml:space="preserve">03        </v>
          </cell>
          <cell r="C40" t="str">
            <v>Promoción del Desarrollo Urbano Sustentable</v>
          </cell>
          <cell r="D40">
            <v>137817539</v>
          </cell>
        </row>
        <row r="41">
          <cell r="A41">
            <v>34</v>
          </cell>
          <cell r="B41" t="str">
            <v xml:space="preserve">01        </v>
          </cell>
          <cell r="C41" t="str">
            <v>Fomento a la Vivienda</v>
          </cell>
          <cell r="D41">
            <v>30000000</v>
          </cell>
        </row>
        <row r="42">
          <cell r="A42">
            <v>35</v>
          </cell>
          <cell r="B42" t="str">
            <v xml:space="preserve">03        </v>
          </cell>
          <cell r="C42" t="str">
            <v>Agua Limpia para Jalisco</v>
          </cell>
          <cell r="D42">
            <v>128767570</v>
          </cell>
        </row>
        <row r="43">
          <cell r="A43">
            <v>36</v>
          </cell>
          <cell r="B43" t="str">
            <v xml:space="preserve">03        </v>
          </cell>
          <cell r="C43" t="str">
            <v>Protección al Medio Ambiente y Sustentabilidad</v>
          </cell>
          <cell r="D43">
            <v>159720110</v>
          </cell>
        </row>
        <row r="44">
          <cell r="A44">
            <v>37</v>
          </cell>
          <cell r="B44" t="str">
            <v xml:space="preserve">03        </v>
          </cell>
          <cell r="C44" t="str">
            <v>Modernización de las Comunicaciones y el Transporte</v>
          </cell>
          <cell r="D44">
            <v>1442570482</v>
          </cell>
        </row>
        <row r="45">
          <cell r="A45">
            <v>38</v>
          </cell>
          <cell r="B45" t="str">
            <v xml:space="preserve">05        </v>
          </cell>
          <cell r="C45" t="str">
            <v>Gestión y Fortalecimiento de la Hacienda Pública Estatal</v>
          </cell>
          <cell r="D45">
            <v>386988780</v>
          </cell>
        </row>
        <row r="46">
          <cell r="A46">
            <v>39</v>
          </cell>
          <cell r="B46" t="str">
            <v xml:space="preserve">05        </v>
          </cell>
          <cell r="C46" t="str">
            <v>Financiamiento para el Desarrollo</v>
          </cell>
          <cell r="D46">
            <v>1207208106</v>
          </cell>
        </row>
      </sheetData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x CG Y PG "/>
      <sheetName val="Reporte de Asignacionxmulti (2)"/>
      <sheetName val="Reporte de Asignacionxmultiples"/>
      <sheetName val="Hoja1"/>
      <sheetName val="Hoja1 (2)"/>
    </sheetNames>
    <sheetDataSet>
      <sheetData sheetId="0">
        <row r="7">
          <cell r="A7" t="str">
            <v>PROG GOB</v>
          </cell>
          <cell r="B7" t="str">
            <v>COMP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 t="str">
            <v xml:space="preserve">05        </v>
          </cell>
          <cell r="C8" t="str">
            <v>Legislativo</v>
          </cell>
          <cell r="D8">
            <v>418545400</v>
          </cell>
        </row>
        <row r="9">
          <cell r="A9">
            <v>2</v>
          </cell>
          <cell r="B9" t="str">
            <v xml:space="preserve">05        </v>
          </cell>
          <cell r="C9" t="str">
            <v>Poder Judicial</v>
          </cell>
          <cell r="D9">
            <v>629403500</v>
          </cell>
        </row>
        <row r="10">
          <cell r="A10">
            <v>3</v>
          </cell>
          <cell r="B10" t="str">
            <v xml:space="preserve">05        </v>
          </cell>
          <cell r="C10" t="str">
            <v>Justicia Electoral</v>
          </cell>
          <cell r="D10">
            <v>21458500</v>
          </cell>
        </row>
        <row r="11">
          <cell r="A11">
            <v>4</v>
          </cell>
          <cell r="B11" t="str">
            <v xml:space="preserve">05        </v>
          </cell>
          <cell r="C11" t="str">
            <v>Tribunal Administrativo</v>
          </cell>
          <cell r="D11">
            <v>40138900</v>
          </cell>
        </row>
        <row r="12">
          <cell r="A12">
            <v>5</v>
          </cell>
          <cell r="B12" t="str">
            <v xml:space="preserve">04        </v>
          </cell>
          <cell r="C12" t="str">
            <v>Procuración e Impartición de Justicia Eficiente, Rápida y Honesta</v>
          </cell>
          <cell r="D12">
            <v>890501638</v>
          </cell>
        </row>
        <row r="13">
          <cell r="A13">
            <v>6</v>
          </cell>
          <cell r="B13" t="str">
            <v xml:space="preserve">04        </v>
          </cell>
          <cell r="C13" t="str">
            <v>Derechos Humanos</v>
          </cell>
          <cell r="D13">
            <v>50610100</v>
          </cell>
        </row>
        <row r="14">
          <cell r="A14">
            <v>7</v>
          </cell>
          <cell r="B14" t="str">
            <v xml:space="preserve">04        </v>
          </cell>
          <cell r="C14" t="str">
            <v>Seguridad Pública</v>
          </cell>
          <cell r="D14">
            <v>1688228498</v>
          </cell>
        </row>
        <row r="15">
          <cell r="A15">
            <v>8</v>
          </cell>
          <cell r="B15" t="str">
            <v xml:space="preserve">04        </v>
          </cell>
          <cell r="C15" t="str">
            <v>Protección Civil</v>
          </cell>
          <cell r="D15">
            <v>120366672</v>
          </cell>
        </row>
        <row r="16">
          <cell r="A16">
            <v>9</v>
          </cell>
          <cell r="B16" t="str">
            <v xml:space="preserve">02        </v>
          </cell>
          <cell r="C16" t="str">
            <v>Impulso a la Dinámica Económica</v>
          </cell>
          <cell r="D16">
            <v>129482822</v>
          </cell>
        </row>
        <row r="17">
          <cell r="A17">
            <v>10</v>
          </cell>
          <cell r="B17" t="str">
            <v xml:space="preserve">02        </v>
          </cell>
          <cell r="C17" t="str">
            <v>Promoción Internacional de Jalisco</v>
          </cell>
          <cell r="D17">
            <v>36617917</v>
          </cell>
        </row>
        <row r="18">
          <cell r="A18">
            <v>11</v>
          </cell>
          <cell r="B18" t="str">
            <v xml:space="preserve">02        </v>
          </cell>
          <cell r="C18" t="str">
            <v>Impulso al Turismo de Jalisco</v>
          </cell>
          <cell r="D18">
            <v>61072919</v>
          </cell>
        </row>
        <row r="19">
          <cell r="A19">
            <v>12</v>
          </cell>
          <cell r="B19" t="str">
            <v xml:space="preserve">02        </v>
          </cell>
          <cell r="C19" t="str">
            <v>Visión de Futuro en el Campo</v>
          </cell>
          <cell r="D19">
            <v>536387884</v>
          </cell>
        </row>
        <row r="20">
          <cell r="A20">
            <v>13</v>
          </cell>
          <cell r="B20" t="str">
            <v xml:space="preserve">03        </v>
          </cell>
          <cell r="C20" t="str">
            <v>Abastecimiento y Saneamiento de Agua para la Zona Conurbada de Guadalajara</v>
          </cell>
          <cell r="D20">
            <v>3443901894</v>
          </cell>
        </row>
        <row r="21">
          <cell r="A21">
            <v>14</v>
          </cell>
          <cell r="B21" t="str">
            <v xml:space="preserve">01        </v>
          </cell>
          <cell r="C21" t="str">
            <v>Promoción Integral de la Salud</v>
          </cell>
          <cell r="D21">
            <v>4015953400</v>
          </cell>
        </row>
        <row r="22">
          <cell r="A22">
            <v>15</v>
          </cell>
          <cell r="B22" t="str">
            <v xml:space="preserve">01        </v>
          </cell>
          <cell r="C22" t="str">
            <v>Desarrollo Socioeconómico de Personas en Condiciones de Pobreza y Vulnerabilidad</v>
          </cell>
          <cell r="D22">
            <v>882221993</v>
          </cell>
        </row>
        <row r="23">
          <cell r="A23">
            <v>16</v>
          </cell>
          <cell r="B23" t="str">
            <v xml:space="preserve">01        </v>
          </cell>
          <cell r="C23" t="str">
            <v>Administración y Mejoramiento de la Educación Básica</v>
          </cell>
          <cell r="D23">
            <v>14937903729.450001</v>
          </cell>
        </row>
        <row r="24">
          <cell r="A24">
            <v>17</v>
          </cell>
          <cell r="B24" t="str">
            <v xml:space="preserve">02        </v>
          </cell>
          <cell r="C24" t="str">
            <v>Administración y Mejoramiento de la Educación Media Superior</v>
          </cell>
          <cell r="D24">
            <v>2948851303</v>
          </cell>
        </row>
        <row r="25">
          <cell r="A25">
            <v>18</v>
          </cell>
          <cell r="B25" t="str">
            <v xml:space="preserve">02        </v>
          </cell>
          <cell r="C25" t="str">
            <v>Administración y Mejoramiento de la Educación Superior</v>
          </cell>
          <cell r="D25">
            <v>2226606611</v>
          </cell>
        </row>
        <row r="26">
          <cell r="A26">
            <v>19</v>
          </cell>
          <cell r="B26" t="str">
            <v xml:space="preserve">01        </v>
          </cell>
          <cell r="C26" t="str">
            <v>Gestión del Sistema Educativo Estatal</v>
          </cell>
          <cell r="D26">
            <v>535463631.55000001</v>
          </cell>
        </row>
        <row r="27">
          <cell r="A27">
            <v>20</v>
          </cell>
          <cell r="B27" t="str">
            <v xml:space="preserve">01        </v>
          </cell>
          <cell r="C27" t="str">
            <v>Promoción Cultural y Artística</v>
          </cell>
          <cell r="D27">
            <v>315719200</v>
          </cell>
        </row>
        <row r="28">
          <cell r="A28">
            <v>21</v>
          </cell>
          <cell r="B28" t="str">
            <v xml:space="preserve">01        </v>
          </cell>
          <cell r="C28" t="str">
            <v>Fomento al Deporte</v>
          </cell>
          <cell r="D28">
            <v>464501525</v>
          </cell>
        </row>
        <row r="29">
          <cell r="A29">
            <v>22</v>
          </cell>
          <cell r="B29" t="str">
            <v xml:space="preserve">02        </v>
          </cell>
          <cell r="C29" t="str">
            <v>Desarrollo de la Ciencia y Tecnología</v>
          </cell>
          <cell r="D29">
            <v>25147200</v>
          </cell>
        </row>
        <row r="30">
          <cell r="A30">
            <v>23</v>
          </cell>
          <cell r="B30" t="str">
            <v xml:space="preserve">05        </v>
          </cell>
          <cell r="C30" t="str">
            <v>Administración al Servicio de la Ciudadanía</v>
          </cell>
          <cell r="D30">
            <v>421306737</v>
          </cell>
        </row>
        <row r="31">
          <cell r="A31">
            <v>24</v>
          </cell>
          <cell r="B31" t="str">
            <v xml:space="preserve">05        </v>
          </cell>
          <cell r="C31" t="str">
            <v>Conducción de las Políticas Generales de Gobierno</v>
          </cell>
          <cell r="D31">
            <v>165150060</v>
          </cell>
        </row>
        <row r="32">
          <cell r="A32">
            <v>25</v>
          </cell>
          <cell r="B32" t="str">
            <v xml:space="preserve">05        </v>
          </cell>
          <cell r="C32" t="str">
            <v>Protección Jurídica de Los Ciudadanos y sus Bienes</v>
          </cell>
          <cell r="D32">
            <v>120237243</v>
          </cell>
        </row>
        <row r="33">
          <cell r="A33">
            <v>26</v>
          </cell>
          <cell r="B33" t="str">
            <v xml:space="preserve">05        </v>
          </cell>
          <cell r="C33" t="str">
            <v>Impulso al Desarrollo Democrático del Estado</v>
          </cell>
          <cell r="D33">
            <v>77428861</v>
          </cell>
        </row>
        <row r="34">
          <cell r="A34">
            <v>27</v>
          </cell>
          <cell r="B34" t="str">
            <v xml:space="preserve">05        </v>
          </cell>
          <cell r="C34" t="str">
            <v>Comunicación Pública e Información de los Actos de Gobierno</v>
          </cell>
          <cell r="D34">
            <v>142443822</v>
          </cell>
        </row>
        <row r="35">
          <cell r="A35">
            <v>28</v>
          </cell>
          <cell r="B35" t="str">
            <v xml:space="preserve">05        </v>
          </cell>
          <cell r="C35" t="str">
            <v>Control y Evaluación de la Gestión Pública</v>
          </cell>
          <cell r="D35">
            <v>80356693</v>
          </cell>
        </row>
        <row r="36">
          <cell r="A36">
            <v>29</v>
          </cell>
          <cell r="B36" t="str">
            <v xml:space="preserve">03        </v>
          </cell>
          <cell r="C36" t="str">
            <v>Fortalecimiento del Sistema Integral de Planeación del Estado</v>
          </cell>
          <cell r="D36">
            <v>55741364</v>
          </cell>
        </row>
        <row r="37">
          <cell r="A37">
            <v>30</v>
          </cell>
          <cell r="B37" t="str">
            <v xml:space="preserve">03        </v>
          </cell>
          <cell r="C37" t="str">
            <v>Fortalecimiento del Federalismo y la Hacienda Municipal</v>
          </cell>
          <cell r="D37">
            <v>9215197100</v>
          </cell>
        </row>
        <row r="38">
          <cell r="A38">
            <v>31</v>
          </cell>
          <cell r="B38" t="str">
            <v xml:space="preserve">03        </v>
          </cell>
          <cell r="C38" t="str">
            <v>Fomento al Desarrollo Regional</v>
          </cell>
          <cell r="D38">
            <v>1515732417</v>
          </cell>
        </row>
        <row r="39">
          <cell r="A39">
            <v>32</v>
          </cell>
          <cell r="B39" t="str">
            <v xml:space="preserve">03        </v>
          </cell>
          <cell r="C39" t="str">
            <v>Coordinación Metropolitana</v>
          </cell>
          <cell r="D39">
            <v>227357879</v>
          </cell>
        </row>
        <row r="40">
          <cell r="A40">
            <v>33</v>
          </cell>
          <cell r="B40" t="str">
            <v xml:space="preserve">03        </v>
          </cell>
          <cell r="C40" t="str">
            <v>Promoción del Desarrollo Urbano Sustentable</v>
          </cell>
          <cell r="D40">
            <v>137817539</v>
          </cell>
        </row>
        <row r="41">
          <cell r="A41">
            <v>34</v>
          </cell>
          <cell r="B41" t="str">
            <v xml:space="preserve">01        </v>
          </cell>
          <cell r="C41" t="str">
            <v>Fomento a la Vivienda</v>
          </cell>
          <cell r="D41">
            <v>30000000</v>
          </cell>
        </row>
        <row r="42">
          <cell r="A42">
            <v>35</v>
          </cell>
          <cell r="B42" t="str">
            <v xml:space="preserve">03        </v>
          </cell>
          <cell r="C42" t="str">
            <v>Agua Limpia para Jalisco</v>
          </cell>
          <cell r="D42">
            <v>128767570</v>
          </cell>
        </row>
        <row r="43">
          <cell r="A43">
            <v>36</v>
          </cell>
          <cell r="B43" t="str">
            <v xml:space="preserve">03        </v>
          </cell>
          <cell r="C43" t="str">
            <v>Protección al Medio Ambiente y Sustentabilidad</v>
          </cell>
          <cell r="D43">
            <v>159720110</v>
          </cell>
        </row>
        <row r="44">
          <cell r="A44">
            <v>37</v>
          </cell>
          <cell r="B44" t="str">
            <v xml:space="preserve">03        </v>
          </cell>
          <cell r="C44" t="str">
            <v>Modernización de las Comunicaciones y el Transporte</v>
          </cell>
          <cell r="D44">
            <v>1442570482</v>
          </cell>
        </row>
        <row r="45">
          <cell r="A45">
            <v>38</v>
          </cell>
          <cell r="B45" t="str">
            <v xml:space="preserve">05        </v>
          </cell>
          <cell r="C45" t="str">
            <v>Gestión y Fortalecimiento de la Hacienda Pública Estatal</v>
          </cell>
          <cell r="D45">
            <v>386988780</v>
          </cell>
        </row>
        <row r="46">
          <cell r="A46">
            <v>39</v>
          </cell>
          <cell r="B46" t="str">
            <v xml:space="preserve">05        </v>
          </cell>
          <cell r="C46" t="str">
            <v>Financiamiento para el Desarrollo</v>
          </cell>
          <cell r="D46">
            <v>1207208106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J36"/>
  <sheetViews>
    <sheetView view="pageBreakPreview" zoomScale="60" zoomScaleNormal="100" workbookViewId="0">
      <selection activeCell="D27" sqref="D27"/>
    </sheetView>
  </sheetViews>
  <sheetFormatPr baseColWidth="10" defaultColWidth="11.42578125" defaultRowHeight="14.25" x14ac:dyDescent="0.2"/>
  <cols>
    <col min="1" max="1" width="2.85546875" style="48" customWidth="1"/>
    <col min="2" max="2" width="6.5703125" style="48" customWidth="1"/>
    <col min="3" max="3" width="60.42578125" style="48" customWidth="1"/>
    <col min="4" max="4" width="15.85546875" style="48" bestFit="1" customWidth="1"/>
    <col min="5" max="5" width="24.42578125" style="48" bestFit="1" customWidth="1"/>
    <col min="6" max="7" width="16.85546875" style="48" bestFit="1" customWidth="1"/>
    <col min="8" max="9" width="14.42578125" style="48" bestFit="1" customWidth="1"/>
    <col min="10" max="10" width="15.5703125" style="48" bestFit="1" customWidth="1"/>
    <col min="11" max="16384" width="11.42578125" style="48"/>
  </cols>
  <sheetData>
    <row r="1" spans="1:10" x14ac:dyDescent="0.2">
      <c r="A1" s="47"/>
      <c r="B1" s="47"/>
      <c r="C1" s="47"/>
    </row>
    <row r="2" spans="1:10" ht="15.75" x14ac:dyDescent="0.25">
      <c r="A2" s="47"/>
      <c r="B2" s="160" t="s">
        <v>26</v>
      </c>
      <c r="C2" s="161"/>
      <c r="D2" s="161"/>
      <c r="E2" s="161"/>
      <c r="F2" s="161"/>
      <c r="G2" s="161"/>
      <c r="H2" s="161"/>
      <c r="I2" s="162"/>
    </row>
    <row r="3" spans="1:10" ht="15.75" x14ac:dyDescent="0.25">
      <c r="A3" s="47"/>
      <c r="B3" s="163" t="s">
        <v>114</v>
      </c>
      <c r="C3" s="164"/>
      <c r="D3" s="164"/>
      <c r="E3" s="164"/>
      <c r="F3" s="164"/>
      <c r="G3" s="164"/>
      <c r="H3" s="164"/>
      <c r="I3" s="165"/>
    </row>
    <row r="4" spans="1:10" ht="15.75" x14ac:dyDescent="0.25">
      <c r="A4" s="47"/>
      <c r="B4" s="163" t="s">
        <v>115</v>
      </c>
      <c r="C4" s="164"/>
      <c r="D4" s="164"/>
      <c r="E4" s="164"/>
      <c r="F4" s="164"/>
      <c r="G4" s="164"/>
      <c r="H4" s="164"/>
      <c r="I4" s="165"/>
    </row>
    <row r="5" spans="1:10" ht="15.75" x14ac:dyDescent="0.25">
      <c r="A5" s="47"/>
      <c r="B5" s="163" t="s">
        <v>201</v>
      </c>
      <c r="C5" s="164"/>
      <c r="D5" s="164"/>
      <c r="E5" s="164"/>
      <c r="F5" s="164"/>
      <c r="G5" s="164"/>
      <c r="H5" s="164"/>
      <c r="I5" s="165"/>
    </row>
    <row r="6" spans="1:10" ht="18.75" customHeight="1" x14ac:dyDescent="0.25">
      <c r="A6" s="47"/>
      <c r="B6" s="72"/>
      <c r="C6" s="73"/>
      <c r="D6" s="73"/>
      <c r="E6" s="73"/>
      <c r="F6" s="73"/>
      <c r="G6" s="73"/>
      <c r="H6" s="73"/>
      <c r="I6" s="74"/>
    </row>
    <row r="7" spans="1:10" ht="15" customHeight="1" x14ac:dyDescent="0.25">
      <c r="A7" s="47"/>
      <c r="B7" s="75"/>
      <c r="C7" s="76"/>
      <c r="D7" s="76"/>
      <c r="E7" s="76"/>
      <c r="F7" s="76"/>
      <c r="G7" s="76"/>
      <c r="H7" s="76"/>
      <c r="I7" s="77"/>
    </row>
    <row r="8" spans="1:10" x14ac:dyDescent="0.2">
      <c r="A8" s="47"/>
      <c r="B8" s="47"/>
      <c r="C8" s="49"/>
    </row>
    <row r="9" spans="1:10" x14ac:dyDescent="0.2">
      <c r="A9" s="47"/>
      <c r="B9" s="166" t="s">
        <v>116</v>
      </c>
      <c r="C9" s="167"/>
      <c r="D9" s="172" t="s">
        <v>117</v>
      </c>
      <c r="E9" s="172"/>
      <c r="F9" s="172"/>
      <c r="G9" s="172"/>
      <c r="H9" s="173"/>
      <c r="I9" s="174" t="s">
        <v>118</v>
      </c>
    </row>
    <row r="10" spans="1:10" x14ac:dyDescent="0.2">
      <c r="B10" s="168"/>
      <c r="C10" s="169"/>
      <c r="D10" s="175" t="s">
        <v>119</v>
      </c>
      <c r="E10" s="176" t="s">
        <v>120</v>
      </c>
      <c r="F10" s="159" t="s">
        <v>121</v>
      </c>
      <c r="G10" s="159" t="s">
        <v>21</v>
      </c>
      <c r="H10" s="159" t="s">
        <v>23</v>
      </c>
      <c r="I10" s="159"/>
    </row>
    <row r="11" spans="1:10" x14ac:dyDescent="0.2">
      <c r="B11" s="168"/>
      <c r="C11" s="169"/>
      <c r="D11" s="175"/>
      <c r="E11" s="176"/>
      <c r="F11" s="159"/>
      <c r="G11" s="159"/>
      <c r="H11" s="159"/>
      <c r="I11" s="159"/>
    </row>
    <row r="12" spans="1:10" x14ac:dyDescent="0.2">
      <c r="B12" s="170"/>
      <c r="C12" s="171"/>
      <c r="D12" s="50">
        <v>1</v>
      </c>
      <c r="E12" s="51">
        <v>2</v>
      </c>
      <c r="F12" s="51" t="s">
        <v>122</v>
      </c>
      <c r="G12" s="51">
        <v>4</v>
      </c>
      <c r="H12" s="51">
        <v>5</v>
      </c>
      <c r="I12" s="52" t="s">
        <v>123</v>
      </c>
    </row>
    <row r="13" spans="1:10" x14ac:dyDescent="0.2">
      <c r="B13" s="53"/>
      <c r="C13" s="54"/>
      <c r="D13" s="63"/>
      <c r="E13" s="63"/>
      <c r="F13" s="63"/>
      <c r="G13" s="64"/>
      <c r="H13" s="63"/>
      <c r="I13" s="65"/>
    </row>
    <row r="14" spans="1:10" ht="24" x14ac:dyDescent="0.2">
      <c r="B14" s="55"/>
      <c r="C14" s="62" t="s">
        <v>125</v>
      </c>
      <c r="D14" s="66">
        <v>217197308</v>
      </c>
      <c r="E14" s="66">
        <v>0</v>
      </c>
      <c r="F14" s="66">
        <v>217197308</v>
      </c>
      <c r="G14" s="67">
        <v>144413442.80000001</v>
      </c>
      <c r="H14" s="66">
        <v>136219876.96000001</v>
      </c>
      <c r="I14" s="68">
        <v>72783865.199999988</v>
      </c>
      <c r="J14" s="135"/>
    </row>
    <row r="15" spans="1:10" x14ac:dyDescent="0.2">
      <c r="B15" s="55"/>
      <c r="C15" s="57"/>
      <c r="D15" s="69"/>
      <c r="E15" s="69"/>
      <c r="F15" s="69"/>
      <c r="G15" s="70"/>
      <c r="H15" s="69"/>
      <c r="I15" s="71"/>
    </row>
    <row r="16" spans="1:10" x14ac:dyDescent="0.2">
      <c r="B16" s="55"/>
      <c r="C16" s="56"/>
      <c r="D16" s="69"/>
      <c r="E16" s="69"/>
      <c r="F16" s="69"/>
      <c r="G16" s="70"/>
      <c r="H16" s="69"/>
      <c r="I16" s="71"/>
    </row>
    <row r="17" spans="2:9" x14ac:dyDescent="0.2">
      <c r="B17" s="55"/>
      <c r="C17" s="56"/>
      <c r="D17" s="69"/>
      <c r="E17" s="69"/>
      <c r="F17" s="69"/>
      <c r="G17" s="70"/>
      <c r="H17" s="69"/>
      <c r="I17" s="71"/>
    </row>
    <row r="18" spans="2:9" x14ac:dyDescent="0.2">
      <c r="B18" s="55"/>
      <c r="C18" s="56"/>
      <c r="D18" s="69"/>
      <c r="E18" s="69"/>
      <c r="F18" s="69"/>
      <c r="G18" s="70"/>
      <c r="H18" s="69"/>
      <c r="I18" s="71"/>
    </row>
    <row r="19" spans="2:9" x14ac:dyDescent="0.2">
      <c r="B19" s="55"/>
      <c r="C19" s="58"/>
      <c r="D19" s="69"/>
      <c r="E19" s="69"/>
      <c r="F19" s="69"/>
      <c r="G19" s="70"/>
      <c r="H19" s="69"/>
      <c r="I19" s="71"/>
    </row>
    <row r="20" spans="2:9" x14ac:dyDescent="0.2">
      <c r="B20" s="55"/>
      <c r="C20" s="58"/>
      <c r="D20" s="69"/>
      <c r="E20" s="69"/>
      <c r="F20" s="69"/>
      <c r="G20" s="70"/>
      <c r="H20" s="69"/>
      <c r="I20" s="71"/>
    </row>
    <row r="21" spans="2:9" x14ac:dyDescent="0.2">
      <c r="B21" s="55"/>
      <c r="C21" s="59"/>
      <c r="D21" s="69"/>
      <c r="E21" s="69"/>
      <c r="F21" s="69"/>
      <c r="G21" s="70"/>
      <c r="H21" s="69"/>
      <c r="I21" s="71"/>
    </row>
    <row r="22" spans="2:9" x14ac:dyDescent="0.2">
      <c r="B22" s="55"/>
      <c r="D22" s="69"/>
      <c r="E22" s="69"/>
      <c r="F22" s="69"/>
      <c r="G22" s="70"/>
      <c r="H22" s="69"/>
      <c r="I22" s="71"/>
    </row>
    <row r="23" spans="2:9" x14ac:dyDescent="0.2">
      <c r="B23" s="60"/>
      <c r="C23" s="61" t="s">
        <v>124</v>
      </c>
      <c r="D23" s="81">
        <v>217197308</v>
      </c>
      <c r="E23" s="81">
        <v>0</v>
      </c>
      <c r="F23" s="81">
        <v>217197308</v>
      </c>
      <c r="G23" s="81">
        <v>144413442.80000001</v>
      </c>
      <c r="H23" s="81">
        <v>136219876.96000001</v>
      </c>
      <c r="I23" s="81">
        <v>72783865.199999988</v>
      </c>
    </row>
    <row r="24" spans="2:9" x14ac:dyDescent="0.2">
      <c r="D24" s="135"/>
      <c r="F24" s="139"/>
      <c r="G24" s="139"/>
      <c r="H24" s="135"/>
    </row>
    <row r="25" spans="2:9" x14ac:dyDescent="0.2">
      <c r="F25" s="139"/>
      <c r="G25" s="139"/>
    </row>
    <row r="26" spans="2:9" ht="15" x14ac:dyDescent="0.25">
      <c r="C26" s="247" t="s">
        <v>202</v>
      </c>
      <c r="D26" s="247"/>
      <c r="E26" s="247"/>
      <c r="F26" s="248"/>
      <c r="G26" s="249"/>
    </row>
    <row r="27" spans="2:9" ht="15" x14ac:dyDescent="0.25">
      <c r="C27" s="250"/>
      <c r="D27" s="250"/>
      <c r="E27" s="250"/>
      <c r="F27" s="251"/>
      <c r="G27" s="249"/>
    </row>
    <row r="28" spans="2:9" ht="15" x14ac:dyDescent="0.25">
      <c r="C28" s="250"/>
      <c r="D28" s="250"/>
      <c r="E28" s="250"/>
      <c r="F28" s="251"/>
      <c r="G28" s="249"/>
      <c r="H28" s="139"/>
      <c r="I28" s="139"/>
    </row>
    <row r="29" spans="2:9" ht="15" x14ac:dyDescent="0.25">
      <c r="C29" s="252" t="s">
        <v>203</v>
      </c>
      <c r="D29" s="253" t="s">
        <v>204</v>
      </c>
      <c r="E29" s="254"/>
      <c r="F29" s="255" t="s">
        <v>205</v>
      </c>
      <c r="H29" s="135"/>
      <c r="I29" s="135"/>
    </row>
    <row r="30" spans="2:9" ht="15" x14ac:dyDescent="0.25">
      <c r="C30" s="252"/>
      <c r="D30" s="253"/>
      <c r="E30" s="254"/>
      <c r="F30" s="255"/>
    </row>
    <row r="31" spans="2:9" ht="15" x14ac:dyDescent="0.25">
      <c r="C31" s="252"/>
      <c r="D31" s="253"/>
      <c r="E31" s="254"/>
      <c r="F31" s="255"/>
    </row>
    <row r="32" spans="2:9" ht="15" x14ac:dyDescent="0.25">
      <c r="C32" s="252"/>
      <c r="D32" s="253"/>
      <c r="E32" s="254"/>
      <c r="F32" s="255"/>
    </row>
    <row r="33" spans="3:6" ht="15" x14ac:dyDescent="0.25">
      <c r="C33" s="253"/>
      <c r="D33" s="252"/>
      <c r="E33" s="256"/>
      <c r="F33" s="253"/>
    </row>
    <row r="34" spans="3:6" ht="15" x14ac:dyDescent="0.25">
      <c r="C34" s="252"/>
      <c r="D34" s="252"/>
      <c r="E34" s="256"/>
      <c r="F34" s="253"/>
    </row>
    <row r="35" spans="3:6" ht="15" x14ac:dyDescent="0.25">
      <c r="C35" s="252" t="s">
        <v>206</v>
      </c>
      <c r="D35" s="252" t="s">
        <v>207</v>
      </c>
      <c r="E35" s="256"/>
      <c r="F35" s="253" t="s">
        <v>208</v>
      </c>
    </row>
    <row r="36" spans="3:6" ht="15" x14ac:dyDescent="0.25">
      <c r="C36" s="252" t="s">
        <v>209</v>
      </c>
      <c r="D36" s="252" t="s">
        <v>210</v>
      </c>
      <c r="E36" s="256"/>
      <c r="F36" s="252" t="s">
        <v>211</v>
      </c>
    </row>
  </sheetData>
  <mergeCells count="12">
    <mergeCell ref="G10:G11"/>
    <mergeCell ref="H10:H11"/>
    <mergeCell ref="B2:I2"/>
    <mergeCell ref="B3:I3"/>
    <mergeCell ref="B4:I4"/>
    <mergeCell ref="B5:I5"/>
    <mergeCell ref="B9:C12"/>
    <mergeCell ref="D9:H9"/>
    <mergeCell ref="I9:I11"/>
    <mergeCell ref="D10:D11"/>
    <mergeCell ref="E10:E11"/>
    <mergeCell ref="F10:F11"/>
  </mergeCells>
  <pageMargins left="0.7" right="0.7" top="0.75" bottom="0.7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I28"/>
  <sheetViews>
    <sheetView view="pageBreakPreview" zoomScale="60" zoomScaleNormal="80" workbookViewId="0">
      <pane ySplit="7" topLeftCell="A8" activePane="bottomLeft" state="frozen"/>
      <selection activeCell="F31" sqref="F31"/>
      <selection pane="bottomLeft" activeCell="E20" sqref="E20"/>
    </sheetView>
  </sheetViews>
  <sheetFormatPr baseColWidth="10" defaultColWidth="11.42578125" defaultRowHeight="12.75" x14ac:dyDescent="0.2"/>
  <cols>
    <col min="1" max="1" width="3.42578125" style="3" customWidth="1"/>
    <col min="2" max="2" width="7.28515625" style="3" customWidth="1"/>
    <col min="3" max="3" width="51.85546875" style="3" customWidth="1"/>
    <col min="4" max="4" width="23.28515625" style="3" customWidth="1"/>
    <col min="5" max="5" width="25.7109375" style="3" customWidth="1"/>
    <col min="6" max="6" width="15.7109375" style="3" bestFit="1" customWidth="1"/>
    <col min="7" max="7" width="21.42578125" style="3" customWidth="1"/>
    <col min="8" max="8" width="22.85546875" style="3" customWidth="1"/>
    <col min="9" max="9" width="27.42578125" style="3" customWidth="1"/>
    <col min="10" max="16384" width="11.42578125" style="3"/>
  </cols>
  <sheetData>
    <row r="1" spans="1:9" ht="13.5" thickBot="1" x14ac:dyDescent="0.25">
      <c r="A1" s="2"/>
      <c r="B1" s="2"/>
      <c r="C1" s="2"/>
      <c r="D1" s="2"/>
      <c r="E1" s="2"/>
      <c r="F1" s="2"/>
      <c r="G1" s="2"/>
      <c r="H1" s="2"/>
      <c r="I1" s="2"/>
    </row>
    <row r="2" spans="1:9" ht="15.75" x14ac:dyDescent="0.25">
      <c r="A2" s="2"/>
      <c r="B2" s="177" t="s">
        <v>26</v>
      </c>
      <c r="C2" s="178"/>
      <c r="D2" s="178"/>
      <c r="E2" s="178"/>
      <c r="F2" s="178"/>
      <c r="G2" s="178"/>
      <c r="H2" s="178"/>
      <c r="I2" s="179"/>
    </row>
    <row r="3" spans="1:9" ht="15.75" x14ac:dyDescent="0.25">
      <c r="A3" s="2"/>
      <c r="B3" s="180" t="s">
        <v>114</v>
      </c>
      <c r="C3" s="181"/>
      <c r="D3" s="181"/>
      <c r="E3" s="181"/>
      <c r="F3" s="181"/>
      <c r="G3" s="181"/>
      <c r="H3" s="181"/>
      <c r="I3" s="182"/>
    </row>
    <row r="4" spans="1:9" ht="15.75" x14ac:dyDescent="0.25">
      <c r="A4" s="2"/>
      <c r="B4" s="180" t="s">
        <v>126</v>
      </c>
      <c r="C4" s="181"/>
      <c r="D4" s="181"/>
      <c r="E4" s="181"/>
      <c r="F4" s="181"/>
      <c r="G4" s="181"/>
      <c r="H4" s="181"/>
      <c r="I4" s="182"/>
    </row>
    <row r="5" spans="1:9" ht="15.75" x14ac:dyDescent="0.25">
      <c r="A5" s="2"/>
      <c r="B5" s="180" t="s">
        <v>201</v>
      </c>
      <c r="C5" s="181"/>
      <c r="D5" s="181"/>
      <c r="E5" s="181"/>
      <c r="F5" s="181"/>
      <c r="G5" s="181"/>
      <c r="H5" s="181"/>
      <c r="I5" s="182"/>
    </row>
    <row r="6" spans="1:9" s="5" customFormat="1" ht="16.5" thickBot="1" x14ac:dyDescent="0.3">
      <c r="A6" s="2"/>
      <c r="B6" s="183" t="s">
        <v>27</v>
      </c>
      <c r="C6" s="184"/>
      <c r="D6" s="184"/>
      <c r="E6" s="184"/>
      <c r="F6" s="184"/>
      <c r="G6" s="184"/>
      <c r="H6" s="184"/>
      <c r="I6" s="185"/>
    </row>
    <row r="7" spans="1:9" ht="49.5" customHeight="1" x14ac:dyDescent="0.2">
      <c r="A7" s="2"/>
      <c r="B7" s="2"/>
      <c r="C7" s="2"/>
      <c r="D7" s="4"/>
      <c r="E7" s="4"/>
      <c r="F7" s="4"/>
      <c r="G7" s="4"/>
      <c r="H7" s="2"/>
      <c r="I7" s="2"/>
    </row>
    <row r="8" spans="1:9" s="7" customFormat="1" ht="39.75" customHeight="1" x14ac:dyDescent="0.25">
      <c r="A8" s="6"/>
      <c r="B8" s="166" t="s">
        <v>116</v>
      </c>
      <c r="C8" s="167"/>
      <c r="D8" s="172" t="s">
        <v>117</v>
      </c>
      <c r="E8" s="172"/>
      <c r="F8" s="172"/>
      <c r="G8" s="172"/>
      <c r="H8" s="173"/>
      <c r="I8" s="174" t="s">
        <v>118</v>
      </c>
    </row>
    <row r="9" spans="1:9" s="12" customFormat="1" ht="12.75" customHeight="1" x14ac:dyDescent="0.2">
      <c r="A9" s="8"/>
      <c r="B9" s="168"/>
      <c r="C9" s="169"/>
      <c r="D9" s="175" t="s">
        <v>119</v>
      </c>
      <c r="E9" s="176" t="s">
        <v>120</v>
      </c>
      <c r="F9" s="159" t="s">
        <v>121</v>
      </c>
      <c r="G9" s="159" t="s">
        <v>21</v>
      </c>
      <c r="H9" s="159" t="s">
        <v>23</v>
      </c>
      <c r="I9" s="159"/>
    </row>
    <row r="10" spans="1:9" s="12" customFormat="1" ht="12.75" customHeight="1" x14ac:dyDescent="0.2">
      <c r="A10" s="8"/>
      <c r="B10" s="168"/>
      <c r="C10" s="169"/>
      <c r="D10" s="175"/>
      <c r="E10" s="176"/>
      <c r="F10" s="159"/>
      <c r="G10" s="159"/>
      <c r="H10" s="159"/>
      <c r="I10" s="159"/>
    </row>
    <row r="11" spans="1:9" s="16" customFormat="1" ht="27.95" customHeight="1" thickBot="1" x14ac:dyDescent="0.3">
      <c r="A11" s="13"/>
      <c r="B11" s="170"/>
      <c r="C11" s="171"/>
      <c r="D11" s="50">
        <v>1</v>
      </c>
      <c r="E11" s="51">
        <v>2</v>
      </c>
      <c r="F11" s="51" t="s">
        <v>122</v>
      </c>
      <c r="G11" s="51">
        <v>4</v>
      </c>
      <c r="H11" s="51">
        <v>5</v>
      </c>
      <c r="I11" s="52" t="s">
        <v>123</v>
      </c>
    </row>
    <row r="12" spans="1:9" s="16" customFormat="1" ht="27.95" customHeight="1" x14ac:dyDescent="0.25">
      <c r="A12" s="13"/>
      <c r="B12" s="28"/>
      <c r="C12" s="14" t="s">
        <v>33</v>
      </c>
      <c r="D12" s="15">
        <v>212668688</v>
      </c>
      <c r="E12" s="15">
        <v>0</v>
      </c>
      <c r="F12" s="15">
        <v>212668688</v>
      </c>
      <c r="G12" s="15">
        <v>142852273.98000002</v>
      </c>
      <c r="H12" s="15">
        <v>135585276.59999999</v>
      </c>
      <c r="I12" s="22">
        <v>69816414.019999981</v>
      </c>
    </row>
    <row r="13" spans="1:9" s="16" customFormat="1" ht="27.95" customHeight="1" x14ac:dyDescent="0.25">
      <c r="A13" s="13"/>
      <c r="B13" s="29"/>
      <c r="C13" s="23" t="s">
        <v>34</v>
      </c>
      <c r="D13" s="24">
        <v>4528620</v>
      </c>
      <c r="E13" s="24">
        <v>0</v>
      </c>
      <c r="F13" s="24">
        <v>4528620</v>
      </c>
      <c r="G13" s="24">
        <v>1561168.82</v>
      </c>
      <c r="H13" s="24">
        <v>634600.3600000001</v>
      </c>
      <c r="I13" s="25">
        <v>2967451.1799999997</v>
      </c>
    </row>
    <row r="14" spans="1:9" s="16" customFormat="1" ht="27.75" customHeight="1" x14ac:dyDescent="0.25">
      <c r="A14" s="13"/>
      <c r="B14" s="78"/>
      <c r="C14" s="79" t="s">
        <v>35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25">
        <v>0</v>
      </c>
    </row>
    <row r="15" spans="1:9" ht="27.75" customHeight="1" thickBot="1" x14ac:dyDescent="0.25">
      <c r="A15" s="2"/>
      <c r="B15" s="30"/>
      <c r="C15" s="27" t="s">
        <v>127</v>
      </c>
      <c r="D15" s="21">
        <v>217197308</v>
      </c>
      <c r="E15" s="21">
        <v>0</v>
      </c>
      <c r="F15" s="21">
        <v>217197308</v>
      </c>
      <c r="G15" s="21">
        <v>144413442.80000001</v>
      </c>
      <c r="H15" s="21">
        <v>136219876.96000001</v>
      </c>
      <c r="I15" s="21">
        <v>72783865.199999988</v>
      </c>
    </row>
    <row r="16" spans="1:9" x14ac:dyDescent="0.2">
      <c r="A16" s="2"/>
      <c r="B16" s="2"/>
      <c r="C16" s="2"/>
      <c r="D16" s="2"/>
      <c r="E16" s="2"/>
      <c r="F16" s="45"/>
      <c r="G16" s="45"/>
      <c r="H16" s="45"/>
      <c r="I16" s="2"/>
    </row>
    <row r="17" spans="1:9" x14ac:dyDescent="0.2">
      <c r="A17" s="2"/>
      <c r="B17" s="2"/>
      <c r="C17" s="2"/>
      <c r="D17" s="2"/>
      <c r="E17" s="2"/>
      <c r="F17" s="45"/>
      <c r="G17" s="45"/>
      <c r="H17" s="45"/>
      <c r="I17" s="2"/>
    </row>
    <row r="18" spans="1:9" ht="15" x14ac:dyDescent="0.25">
      <c r="A18" s="2"/>
      <c r="B18" s="2"/>
      <c r="C18" s="247" t="s">
        <v>202</v>
      </c>
      <c r="D18" s="247"/>
      <c r="E18" s="247"/>
      <c r="F18" s="248"/>
      <c r="G18" s="249"/>
      <c r="H18" s="2"/>
      <c r="I18" s="2"/>
    </row>
    <row r="19" spans="1:9" ht="15" x14ac:dyDescent="0.25">
      <c r="A19" s="2"/>
      <c r="B19" s="2"/>
      <c r="C19" s="250"/>
      <c r="D19" s="250"/>
      <c r="E19" s="250"/>
      <c r="F19" s="251"/>
      <c r="G19" s="249"/>
      <c r="H19" s="2"/>
      <c r="I19" s="2"/>
    </row>
    <row r="20" spans="1:9" ht="15" x14ac:dyDescent="0.25">
      <c r="A20" s="2"/>
      <c r="B20" s="2"/>
      <c r="C20" s="250"/>
      <c r="D20" s="250"/>
      <c r="E20" s="250"/>
      <c r="F20" s="251"/>
      <c r="G20" s="249"/>
      <c r="H20" s="2"/>
      <c r="I20" s="2"/>
    </row>
    <row r="21" spans="1:9" ht="15" x14ac:dyDescent="0.25">
      <c r="B21" s="2"/>
      <c r="C21" s="252" t="s">
        <v>203</v>
      </c>
      <c r="D21" s="253" t="s">
        <v>204</v>
      </c>
      <c r="E21" s="254"/>
      <c r="F21" s="255" t="s">
        <v>205</v>
      </c>
      <c r="H21" s="2"/>
      <c r="I21" s="2"/>
    </row>
    <row r="22" spans="1:9" ht="15" x14ac:dyDescent="0.25">
      <c r="C22" s="252"/>
      <c r="D22" s="253"/>
      <c r="E22" s="254"/>
      <c r="F22" s="255"/>
    </row>
    <row r="23" spans="1:9" ht="15" x14ac:dyDescent="0.25">
      <c r="C23" s="252"/>
      <c r="D23" s="253"/>
      <c r="E23" s="254"/>
      <c r="F23" s="255"/>
    </row>
    <row r="24" spans="1:9" ht="15" x14ac:dyDescent="0.25">
      <c r="C24" s="252"/>
      <c r="D24" s="253"/>
      <c r="E24" s="254"/>
      <c r="F24" s="255"/>
    </row>
    <row r="25" spans="1:9" ht="15" x14ac:dyDescent="0.25">
      <c r="C25" s="253"/>
      <c r="D25" s="252"/>
      <c r="E25" s="256"/>
      <c r="F25" s="253"/>
    </row>
    <row r="26" spans="1:9" ht="15" x14ac:dyDescent="0.25">
      <c r="C26" s="252"/>
      <c r="D26" s="252"/>
      <c r="E26" s="256"/>
      <c r="F26" s="253"/>
    </row>
    <row r="27" spans="1:9" ht="15" x14ac:dyDescent="0.25">
      <c r="C27" s="252" t="s">
        <v>206</v>
      </c>
      <c r="D27" s="252" t="s">
        <v>207</v>
      </c>
      <c r="E27" s="256"/>
      <c r="F27" s="253" t="s">
        <v>208</v>
      </c>
    </row>
    <row r="28" spans="1:9" ht="15" x14ac:dyDescent="0.25">
      <c r="C28" s="252" t="s">
        <v>209</v>
      </c>
      <c r="D28" s="252" t="s">
        <v>210</v>
      </c>
      <c r="E28" s="256"/>
      <c r="F28" s="252" t="s">
        <v>211</v>
      </c>
    </row>
  </sheetData>
  <mergeCells count="13">
    <mergeCell ref="B2:I2"/>
    <mergeCell ref="B3:I3"/>
    <mergeCell ref="B4:I4"/>
    <mergeCell ref="B5:I5"/>
    <mergeCell ref="B6:I6"/>
    <mergeCell ref="B8:C11"/>
    <mergeCell ref="D8:H8"/>
    <mergeCell ref="I8:I10"/>
    <mergeCell ref="D9:D10"/>
    <mergeCell ref="E9:E10"/>
    <mergeCell ref="F9:F10"/>
    <mergeCell ref="G9:G10"/>
    <mergeCell ref="H9:H10"/>
  </mergeCells>
  <printOptions horizontalCentered="1" verticalCentered="1"/>
  <pageMargins left="0.55118110236220474" right="0" top="0.98425196850393704" bottom="0.98425196850393704" header="0" footer="0"/>
  <pageSetup scale="6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97"/>
  <sheetViews>
    <sheetView view="pageBreakPreview" topLeftCell="A28" zoomScale="60" zoomScaleNormal="80" workbookViewId="0">
      <selection activeCell="B2" sqref="B2:I84"/>
    </sheetView>
  </sheetViews>
  <sheetFormatPr baseColWidth="10" defaultColWidth="11.42578125" defaultRowHeight="12.75" x14ac:dyDescent="0.2"/>
  <cols>
    <col min="1" max="1" width="3.42578125" style="3" customWidth="1"/>
    <col min="2" max="2" width="4.42578125" style="3" customWidth="1"/>
    <col min="3" max="3" width="46" style="3" customWidth="1"/>
    <col min="4" max="4" width="18.42578125" style="3" customWidth="1"/>
    <col min="5" max="5" width="15.7109375" style="3" customWidth="1"/>
    <col min="6" max="6" width="16.7109375" style="3" customWidth="1"/>
    <col min="7" max="7" width="19" style="3" customWidth="1"/>
    <col min="8" max="8" width="25.28515625" style="3" customWidth="1"/>
    <col min="9" max="9" width="29" style="3" customWidth="1"/>
    <col min="10" max="10" width="4" style="3" customWidth="1"/>
    <col min="11" max="11" width="14.5703125" style="3" hidden="1" customWidth="1"/>
    <col min="12" max="12" width="12" style="3" hidden="1" customWidth="1"/>
    <col min="13" max="13" width="14.5703125" style="3" hidden="1" customWidth="1"/>
    <col min="14" max="14" width="15.7109375" style="3" hidden="1" customWidth="1"/>
    <col min="15" max="15" width="16.42578125" style="3" hidden="1" customWidth="1"/>
    <col min="16" max="16" width="17" style="3" hidden="1" customWidth="1"/>
    <col min="17" max="17" width="12" style="3" bestFit="1" customWidth="1"/>
    <col min="18" max="18" width="11.42578125" style="3" customWidth="1"/>
    <col min="19" max="16384" width="11.42578125" style="3"/>
  </cols>
  <sheetData>
    <row r="1" spans="1:16" ht="13.5" thickBot="1" x14ac:dyDescent="0.25">
      <c r="A1" s="2"/>
      <c r="B1" s="2"/>
      <c r="C1" s="2"/>
      <c r="D1" s="2"/>
      <c r="E1" s="2"/>
      <c r="F1" s="2"/>
      <c r="G1" s="2"/>
      <c r="H1" s="2"/>
      <c r="I1" s="2"/>
    </row>
    <row r="2" spans="1:16" ht="15.75" x14ac:dyDescent="0.25">
      <c r="A2" s="2"/>
      <c r="B2" s="177" t="s">
        <v>26</v>
      </c>
      <c r="C2" s="178"/>
      <c r="D2" s="178"/>
      <c r="E2" s="178"/>
      <c r="F2" s="178"/>
      <c r="G2" s="178"/>
      <c r="H2" s="178"/>
      <c r="I2" s="179"/>
    </row>
    <row r="3" spans="1:16" ht="15.75" x14ac:dyDescent="0.25">
      <c r="A3" s="2"/>
      <c r="B3" s="180" t="s">
        <v>114</v>
      </c>
      <c r="C3" s="181"/>
      <c r="D3" s="181"/>
      <c r="E3" s="181"/>
      <c r="F3" s="181"/>
      <c r="G3" s="181"/>
      <c r="H3" s="181"/>
      <c r="I3" s="182"/>
    </row>
    <row r="4" spans="1:16" ht="15.75" x14ac:dyDescent="0.25">
      <c r="A4" s="2"/>
      <c r="B4" s="180" t="s">
        <v>128</v>
      </c>
      <c r="C4" s="181"/>
      <c r="D4" s="181"/>
      <c r="E4" s="181"/>
      <c r="F4" s="181"/>
      <c r="G4" s="181"/>
      <c r="H4" s="181"/>
      <c r="I4" s="182"/>
    </row>
    <row r="5" spans="1:16" ht="16.5" thickBot="1" x14ac:dyDescent="0.3">
      <c r="A5" s="2"/>
      <c r="B5" s="183" t="s">
        <v>201</v>
      </c>
      <c r="C5" s="184"/>
      <c r="D5" s="184"/>
      <c r="E5" s="184"/>
      <c r="F5" s="184"/>
      <c r="G5" s="184"/>
      <c r="H5" s="184"/>
      <c r="I5" s="185"/>
    </row>
    <row r="6" spans="1:16" s="5" customFormat="1" x14ac:dyDescent="0.2">
      <c r="A6" s="2"/>
      <c r="B6" s="2"/>
      <c r="C6" s="2"/>
      <c r="D6" s="4"/>
      <c r="E6" s="4"/>
      <c r="F6" s="4"/>
      <c r="G6" s="4"/>
      <c r="H6" s="2"/>
      <c r="I6" s="2"/>
    </row>
    <row r="7" spans="1:16" ht="33.75" customHeight="1" x14ac:dyDescent="0.2">
      <c r="A7" s="2"/>
      <c r="B7" s="166" t="s">
        <v>116</v>
      </c>
      <c r="C7" s="167"/>
      <c r="D7" s="172" t="s">
        <v>117</v>
      </c>
      <c r="E7" s="172"/>
      <c r="F7" s="172"/>
      <c r="G7" s="172"/>
      <c r="H7" s="173"/>
      <c r="I7" s="174" t="s">
        <v>118</v>
      </c>
      <c r="N7" s="141"/>
    </row>
    <row r="8" spans="1:16" ht="29.25" customHeight="1" x14ac:dyDescent="0.2">
      <c r="A8" s="2"/>
      <c r="B8" s="168"/>
      <c r="C8" s="169"/>
      <c r="D8" s="175" t="s">
        <v>119</v>
      </c>
      <c r="E8" s="176" t="s">
        <v>120</v>
      </c>
      <c r="F8" s="159" t="s">
        <v>121</v>
      </c>
      <c r="G8" s="159" t="s">
        <v>21</v>
      </c>
      <c r="H8" s="159" t="s">
        <v>23</v>
      </c>
      <c r="I8" s="159"/>
      <c r="N8" s="159" t="s">
        <v>22</v>
      </c>
      <c r="O8" s="159" t="s">
        <v>181</v>
      </c>
    </row>
    <row r="9" spans="1:16" ht="36.75" customHeight="1" x14ac:dyDescent="0.2">
      <c r="A9" s="2"/>
      <c r="B9" s="168"/>
      <c r="C9" s="169"/>
      <c r="D9" s="175"/>
      <c r="E9" s="176"/>
      <c r="F9" s="159"/>
      <c r="G9" s="159"/>
      <c r="H9" s="159"/>
      <c r="I9" s="159"/>
      <c r="N9" s="159"/>
      <c r="O9" s="159"/>
    </row>
    <row r="10" spans="1:16" s="7" customFormat="1" ht="27" customHeight="1" x14ac:dyDescent="0.25">
      <c r="A10" s="6"/>
      <c r="B10" s="170"/>
      <c r="C10" s="171"/>
      <c r="D10" s="50">
        <v>1</v>
      </c>
      <c r="E10" s="51">
        <v>2</v>
      </c>
      <c r="F10" s="51" t="s">
        <v>122</v>
      </c>
      <c r="G10" s="51">
        <v>4</v>
      </c>
      <c r="H10" s="51">
        <v>5</v>
      </c>
      <c r="I10" s="52" t="s">
        <v>123</v>
      </c>
      <c r="K10" s="144"/>
      <c r="N10" s="51">
        <v>4</v>
      </c>
      <c r="O10" s="51">
        <v>4</v>
      </c>
    </row>
    <row r="11" spans="1:16" s="12" customFormat="1" ht="13.5" thickBot="1" x14ac:dyDescent="0.25">
      <c r="A11" s="8"/>
      <c r="B11" s="9"/>
      <c r="C11" s="9"/>
      <c r="D11" s="10"/>
      <c r="E11" s="158"/>
      <c r="F11" s="10"/>
      <c r="G11" s="10"/>
      <c r="H11" s="11"/>
      <c r="I11" s="11"/>
      <c r="N11" s="10"/>
      <c r="O11" s="10"/>
    </row>
    <row r="12" spans="1:16" s="16" customFormat="1" ht="24.95" customHeight="1" x14ac:dyDescent="0.25">
      <c r="A12" s="13"/>
      <c r="B12" s="188" t="s">
        <v>0</v>
      </c>
      <c r="C12" s="189"/>
      <c r="D12" s="44">
        <v>154769560</v>
      </c>
      <c r="E12" s="44">
        <v>0</v>
      </c>
      <c r="F12" s="44">
        <v>154769560</v>
      </c>
      <c r="G12" s="44">
        <v>102825936.16000003</v>
      </c>
      <c r="H12" s="44">
        <v>102825936.16000003</v>
      </c>
      <c r="I12" s="22">
        <v>51943623.839999974</v>
      </c>
      <c r="K12" s="136">
        <f>+G12-H12</f>
        <v>0</v>
      </c>
      <c r="L12" s="134"/>
      <c r="N12" s="44" t="e">
        <f>SUM(N13:N19)</f>
        <v>#REF!</v>
      </c>
      <c r="O12" s="44" t="e">
        <f>SUM(O13:O19)</f>
        <v>#REF!</v>
      </c>
      <c r="P12" s="134" t="e">
        <f>+N12-G12</f>
        <v>#REF!</v>
      </c>
    </row>
    <row r="13" spans="1:16" s="16" customFormat="1" ht="25.5" x14ac:dyDescent="0.25">
      <c r="A13" s="13"/>
      <c r="B13" s="37"/>
      <c r="C13" s="20" t="s">
        <v>67</v>
      </c>
      <c r="D13" s="24">
        <v>86083912</v>
      </c>
      <c r="E13" s="24">
        <v>0</v>
      </c>
      <c r="F13" s="17">
        <v>86083912</v>
      </c>
      <c r="G13" s="24">
        <v>60130313.960000001</v>
      </c>
      <c r="H13" s="24">
        <v>60130313.960000001</v>
      </c>
      <c r="I13" s="25">
        <v>25953598.039999999</v>
      </c>
      <c r="K13" s="134">
        <f>+G13-H13</f>
        <v>0</v>
      </c>
      <c r="N13" s="24" t="e">
        <f>VLOOKUP("8.2.4.1.1000.1000.0000.0000.000.000                             ",BD,63,FALSE)</f>
        <v>#REF!</v>
      </c>
      <c r="O13" s="24" t="e">
        <f>+F13-N13</f>
        <v>#REF!</v>
      </c>
      <c r="P13" s="134" t="e">
        <f>+N13-G13</f>
        <v>#REF!</v>
      </c>
    </row>
    <row r="14" spans="1:16" s="16" customFormat="1" ht="25.5" x14ac:dyDescent="0.25">
      <c r="A14" s="13"/>
      <c r="B14" s="37"/>
      <c r="C14" s="20" t="s">
        <v>68</v>
      </c>
      <c r="D14" s="24">
        <v>0</v>
      </c>
      <c r="E14" s="24">
        <v>0</v>
      </c>
      <c r="F14" s="17">
        <v>0</v>
      </c>
      <c r="G14" s="24">
        <v>0</v>
      </c>
      <c r="H14" s="24">
        <v>0</v>
      </c>
      <c r="I14" s="25">
        <v>0</v>
      </c>
      <c r="K14" s="134">
        <f t="shared" ref="K14:K19" si="0">+G14-H14</f>
        <v>0</v>
      </c>
      <c r="N14" s="24" t="e">
        <f>VLOOKUP("8.2.4.1.1000.2000.0000.0000.000.000                             ",BD,63,FALSE)</f>
        <v>#REF!</v>
      </c>
      <c r="O14" s="24" t="e">
        <f t="shared" ref="O14:O39" si="1">+F14-N14</f>
        <v>#REF!</v>
      </c>
      <c r="P14" s="134" t="e">
        <f t="shared" ref="P14:P52" si="2">+N14-G14</f>
        <v>#REF!</v>
      </c>
    </row>
    <row r="15" spans="1:16" s="16" customFormat="1" ht="24.95" customHeight="1" x14ac:dyDescent="0.25">
      <c r="A15" s="13"/>
      <c r="B15" s="37"/>
      <c r="C15" s="20" t="s">
        <v>1</v>
      </c>
      <c r="D15" s="24">
        <v>41505210</v>
      </c>
      <c r="E15" s="24">
        <v>0</v>
      </c>
      <c r="F15" s="17">
        <v>41505210</v>
      </c>
      <c r="G15" s="24">
        <v>22886724.620000005</v>
      </c>
      <c r="H15" s="24">
        <v>22886724.620000005</v>
      </c>
      <c r="I15" s="25">
        <v>18618485.379999995</v>
      </c>
      <c r="K15" s="134">
        <f t="shared" si="0"/>
        <v>0</v>
      </c>
      <c r="N15" s="24" t="e">
        <f>VLOOKUP("8.2.4.1.1000.3000.0000.0000.000.000                             ",BD,63,FALSE)</f>
        <v>#REF!</v>
      </c>
      <c r="O15" s="24" t="e">
        <f t="shared" si="1"/>
        <v>#REF!</v>
      </c>
      <c r="P15" s="134" t="e">
        <f t="shared" si="2"/>
        <v>#REF!</v>
      </c>
    </row>
    <row r="16" spans="1:16" s="16" customFormat="1" ht="24.95" customHeight="1" x14ac:dyDescent="0.25">
      <c r="A16" s="13"/>
      <c r="B16" s="37"/>
      <c r="C16" s="20" t="s">
        <v>2</v>
      </c>
      <c r="D16" s="24">
        <v>22660532</v>
      </c>
      <c r="E16" s="24">
        <v>0</v>
      </c>
      <c r="F16" s="17">
        <v>22660532</v>
      </c>
      <c r="G16" s="24">
        <v>16510566.149999999</v>
      </c>
      <c r="H16" s="24">
        <v>16510566.149999999</v>
      </c>
      <c r="I16" s="25">
        <v>6149965.8500000015</v>
      </c>
      <c r="K16" s="134">
        <f t="shared" si="0"/>
        <v>0</v>
      </c>
      <c r="N16" s="24" t="e">
        <f>VLOOKUP("8.2.4.1.1000.4000.0000.0000.000.000                             ",BD,63,FALSE)</f>
        <v>#REF!</v>
      </c>
      <c r="O16" s="24" t="e">
        <f t="shared" si="1"/>
        <v>#REF!</v>
      </c>
      <c r="P16" s="134" t="e">
        <f t="shared" si="2"/>
        <v>#REF!</v>
      </c>
    </row>
    <row r="17" spans="1:17" s="16" customFormat="1" ht="24.95" customHeight="1" x14ac:dyDescent="0.25">
      <c r="A17" s="13"/>
      <c r="B17" s="37"/>
      <c r="C17" s="20" t="s">
        <v>3</v>
      </c>
      <c r="D17" s="24">
        <v>2111154</v>
      </c>
      <c r="E17" s="24">
        <v>0</v>
      </c>
      <c r="F17" s="17">
        <v>2111154</v>
      </c>
      <c r="G17" s="24">
        <v>1929359.2599999998</v>
      </c>
      <c r="H17" s="24">
        <v>1929359.2599999998</v>
      </c>
      <c r="I17" s="25">
        <v>181794.74000000022</v>
      </c>
      <c r="K17" s="134">
        <f t="shared" si="0"/>
        <v>0</v>
      </c>
      <c r="N17" s="24" t="e">
        <f>VLOOKUP("8.2.4.1.1000.5000.0000.0000.000.000                             ",BD,63,FALSE)</f>
        <v>#REF!</v>
      </c>
      <c r="O17" s="24" t="e">
        <f t="shared" si="1"/>
        <v>#REF!</v>
      </c>
      <c r="P17" s="134" t="e">
        <f t="shared" si="2"/>
        <v>#REF!</v>
      </c>
    </row>
    <row r="18" spans="1:17" s="16" customFormat="1" ht="24.95" customHeight="1" x14ac:dyDescent="0.25">
      <c r="A18" s="13"/>
      <c r="B18" s="37"/>
      <c r="C18" s="20" t="s">
        <v>4</v>
      </c>
      <c r="D18" s="24">
        <v>0</v>
      </c>
      <c r="E18" s="24">
        <v>0</v>
      </c>
      <c r="F18" s="17">
        <v>0</v>
      </c>
      <c r="G18" s="24">
        <v>0</v>
      </c>
      <c r="H18" s="24">
        <v>0</v>
      </c>
      <c r="I18" s="25">
        <v>0</v>
      </c>
      <c r="K18" s="134">
        <f t="shared" si="0"/>
        <v>0</v>
      </c>
      <c r="N18" s="24" t="e">
        <f>VLOOKUP("8.2.4.1.1000.6000.0000.0000.000.000                             ",BD,63,FALSE)</f>
        <v>#REF!</v>
      </c>
      <c r="O18" s="24" t="e">
        <f t="shared" si="1"/>
        <v>#REF!</v>
      </c>
      <c r="P18" s="134" t="e">
        <f t="shared" si="2"/>
        <v>#REF!</v>
      </c>
    </row>
    <row r="19" spans="1:17" s="16" customFormat="1" ht="24.95" customHeight="1" x14ac:dyDescent="0.25">
      <c r="A19" s="13"/>
      <c r="B19" s="37"/>
      <c r="C19" s="20" t="s">
        <v>5</v>
      </c>
      <c r="D19" s="24">
        <v>2408752</v>
      </c>
      <c r="E19" s="24">
        <v>0</v>
      </c>
      <c r="F19" s="17">
        <v>2408752</v>
      </c>
      <c r="G19" s="24">
        <v>1368972.1700000002</v>
      </c>
      <c r="H19" s="24">
        <v>1368972.1700000002</v>
      </c>
      <c r="I19" s="25">
        <v>1039779.8299999998</v>
      </c>
      <c r="K19" s="134">
        <f t="shared" si="0"/>
        <v>0</v>
      </c>
      <c r="N19" s="24" t="e">
        <f>VLOOKUP("8.2.4.1.1000.7000.0000.0000.000.000                             ",BD,63,FALSE)</f>
        <v>#REF!</v>
      </c>
      <c r="O19" s="24" t="e">
        <f t="shared" si="1"/>
        <v>#REF!</v>
      </c>
      <c r="P19" s="134" t="e">
        <f t="shared" si="2"/>
        <v>#REF!</v>
      </c>
    </row>
    <row r="20" spans="1:17" s="16" customFormat="1" ht="24.95" customHeight="1" x14ac:dyDescent="0.25">
      <c r="A20" s="13"/>
      <c r="B20" s="186" t="s">
        <v>6</v>
      </c>
      <c r="C20" s="187"/>
      <c r="D20" s="43">
        <v>18268414</v>
      </c>
      <c r="E20" s="43">
        <v>0</v>
      </c>
      <c r="F20" s="17">
        <v>18268414</v>
      </c>
      <c r="G20" s="43">
        <v>11306711.120000001</v>
      </c>
      <c r="H20" s="43">
        <v>9491910.5299999993</v>
      </c>
      <c r="I20" s="46">
        <v>6961702.879999999</v>
      </c>
      <c r="K20" s="136">
        <f>+G20-H20</f>
        <v>1814800.5900000017</v>
      </c>
      <c r="N20" s="43" t="e">
        <f>SUM(N21:N29)</f>
        <v>#REF!</v>
      </c>
      <c r="O20" s="43" t="e">
        <f>SUM(O21:O29)</f>
        <v>#REF!</v>
      </c>
      <c r="P20" s="134" t="e">
        <f t="shared" si="2"/>
        <v>#REF!</v>
      </c>
      <c r="Q20" s="134"/>
    </row>
    <row r="21" spans="1:17" s="16" customFormat="1" ht="25.5" x14ac:dyDescent="0.25">
      <c r="A21" s="13"/>
      <c r="B21" s="37"/>
      <c r="C21" s="20" t="s">
        <v>69</v>
      </c>
      <c r="D21" s="17">
        <v>6572814</v>
      </c>
      <c r="E21" s="17">
        <v>0</v>
      </c>
      <c r="F21" s="17">
        <v>6572814</v>
      </c>
      <c r="G21" s="17">
        <v>6439960.04</v>
      </c>
      <c r="H21" s="17">
        <v>5990663.9099999992</v>
      </c>
      <c r="I21" s="25">
        <v>132853.95999999996</v>
      </c>
      <c r="K21" s="134">
        <f t="shared" ref="K21:K29" si="3">+G21-H21</f>
        <v>449296.13000000082</v>
      </c>
      <c r="L21" s="16">
        <v>1</v>
      </c>
      <c r="M21" s="134">
        <f>10116686.17+83.38</f>
        <v>10116769.550000001</v>
      </c>
      <c r="N21" s="17" t="e">
        <f>VLOOKUP("8.2.4.1.2000.1000.0000.0000.000.000                             ",BD,63,FALSE)</f>
        <v>#REF!</v>
      </c>
      <c r="O21" s="24" t="e">
        <f t="shared" si="1"/>
        <v>#REF!</v>
      </c>
      <c r="P21" s="134" t="e">
        <f t="shared" si="2"/>
        <v>#REF!</v>
      </c>
    </row>
    <row r="22" spans="1:17" s="16" customFormat="1" ht="24.95" customHeight="1" x14ac:dyDescent="0.25">
      <c r="A22" s="13"/>
      <c r="B22" s="37"/>
      <c r="C22" s="20" t="s">
        <v>7</v>
      </c>
      <c r="D22" s="17">
        <v>2353378</v>
      </c>
      <c r="E22" s="17">
        <v>0</v>
      </c>
      <c r="F22" s="17">
        <v>2353378</v>
      </c>
      <c r="G22" s="17">
        <v>523501.78</v>
      </c>
      <c r="H22" s="17">
        <v>488195.08</v>
      </c>
      <c r="I22" s="25">
        <v>1829876.22</v>
      </c>
      <c r="K22" s="134">
        <f t="shared" si="3"/>
        <v>35306.700000000012</v>
      </c>
      <c r="L22" s="16">
        <v>1</v>
      </c>
      <c r="N22" s="17" t="e">
        <f>VLOOKUP("8.2.4.1.2000.2000.0000.0000.000.000                             ",BD,63,FALSE)</f>
        <v>#REF!</v>
      </c>
      <c r="O22" s="24" t="e">
        <f t="shared" si="1"/>
        <v>#REF!</v>
      </c>
      <c r="P22" s="134" t="e">
        <f t="shared" si="2"/>
        <v>#REF!</v>
      </c>
    </row>
    <row r="23" spans="1:17" s="16" customFormat="1" ht="25.5" x14ac:dyDescent="0.25">
      <c r="A23" s="13"/>
      <c r="B23" s="37"/>
      <c r="C23" s="20" t="s">
        <v>70</v>
      </c>
      <c r="D23" s="17">
        <v>31718</v>
      </c>
      <c r="E23" s="17">
        <v>0</v>
      </c>
      <c r="F23" s="17">
        <v>31718</v>
      </c>
      <c r="G23" s="17">
        <v>2767.82</v>
      </c>
      <c r="H23" s="17">
        <v>748.43</v>
      </c>
      <c r="I23" s="25">
        <v>28950.18</v>
      </c>
      <c r="K23" s="134">
        <f t="shared" si="3"/>
        <v>2019.3900000000003</v>
      </c>
      <c r="L23" s="16">
        <v>1</v>
      </c>
      <c r="N23" s="17" t="e">
        <f>VLOOKUP("8.2.4.1.2000.3000.0000.0000.000.000                             ",BD,63,FALSE)</f>
        <v>#REF!</v>
      </c>
      <c r="O23" s="24" t="e">
        <f t="shared" si="1"/>
        <v>#REF!</v>
      </c>
      <c r="P23" s="134" t="e">
        <f t="shared" si="2"/>
        <v>#REF!</v>
      </c>
    </row>
    <row r="24" spans="1:17" s="16" customFormat="1" ht="25.5" x14ac:dyDescent="0.25">
      <c r="A24" s="13"/>
      <c r="B24" s="37"/>
      <c r="C24" s="20" t="s">
        <v>71</v>
      </c>
      <c r="D24" s="17">
        <v>273572</v>
      </c>
      <c r="E24" s="17">
        <v>0</v>
      </c>
      <c r="F24" s="17">
        <v>273572</v>
      </c>
      <c r="G24" s="17">
        <v>227793.52999999997</v>
      </c>
      <c r="H24" s="17">
        <v>106493.13999999998</v>
      </c>
      <c r="I24" s="25">
        <v>45778.47000000003</v>
      </c>
      <c r="K24" s="134">
        <f t="shared" si="3"/>
        <v>121300.38999999998</v>
      </c>
      <c r="L24" s="16">
        <v>1</v>
      </c>
      <c r="N24" s="17" t="e">
        <f>VLOOKUP("8.2.4.1.2000.4000.0000.0000.000.000                             ",BD,63,FALSE)</f>
        <v>#REF!</v>
      </c>
      <c r="O24" s="24" t="e">
        <f t="shared" si="1"/>
        <v>#REF!</v>
      </c>
      <c r="P24" s="134" t="e">
        <f t="shared" si="2"/>
        <v>#REF!</v>
      </c>
    </row>
    <row r="25" spans="1:17" s="16" customFormat="1" ht="25.5" x14ac:dyDescent="0.25">
      <c r="A25" s="13"/>
      <c r="B25" s="37"/>
      <c r="C25" s="20" t="s">
        <v>72</v>
      </c>
      <c r="D25" s="17">
        <v>1715250</v>
      </c>
      <c r="E25" s="17">
        <v>0</v>
      </c>
      <c r="F25" s="17">
        <v>1715250</v>
      </c>
      <c r="G25" s="17">
        <v>888330.45</v>
      </c>
      <c r="H25" s="17">
        <v>159470.35</v>
      </c>
      <c r="I25" s="25">
        <v>826919.55</v>
      </c>
      <c r="K25" s="134">
        <f t="shared" si="3"/>
        <v>728860.1</v>
      </c>
      <c r="L25" s="16">
        <v>1</v>
      </c>
      <c r="N25" s="17" t="e">
        <f>VLOOKUP("8.2.4.1.2000.5000.0000.0000.000.000                             ",BD,63,FALSE)</f>
        <v>#REF!</v>
      </c>
      <c r="O25" s="24" t="e">
        <f t="shared" si="1"/>
        <v>#REF!</v>
      </c>
      <c r="P25" s="134" t="e">
        <f t="shared" si="2"/>
        <v>#REF!</v>
      </c>
    </row>
    <row r="26" spans="1:17" s="16" customFormat="1" ht="24.95" customHeight="1" x14ac:dyDescent="0.25">
      <c r="A26" s="13"/>
      <c r="B26" s="37"/>
      <c r="C26" s="20" t="s">
        <v>8</v>
      </c>
      <c r="D26" s="17">
        <v>2853206</v>
      </c>
      <c r="E26" s="17">
        <v>0</v>
      </c>
      <c r="F26" s="17">
        <v>2853206</v>
      </c>
      <c r="G26" s="17">
        <v>1341849.48</v>
      </c>
      <c r="H26" s="17">
        <v>1341849.48</v>
      </c>
      <c r="I26" s="25">
        <v>1511356.52</v>
      </c>
      <c r="K26" s="134">
        <f t="shared" si="3"/>
        <v>0</v>
      </c>
      <c r="N26" s="17" t="e">
        <f>VLOOKUP("8.2.4.1.2000.6000.0000.0000.000.000                             ",BD,63,FALSE)</f>
        <v>#REF!</v>
      </c>
      <c r="O26" s="24" t="e">
        <f t="shared" si="1"/>
        <v>#REF!</v>
      </c>
      <c r="P26" s="134" t="e">
        <f t="shared" si="2"/>
        <v>#REF!</v>
      </c>
    </row>
    <row r="27" spans="1:17" s="16" customFormat="1" ht="25.5" x14ac:dyDescent="0.25">
      <c r="A27" s="13"/>
      <c r="B27" s="37"/>
      <c r="C27" s="20" t="s">
        <v>73</v>
      </c>
      <c r="D27" s="17">
        <v>1541872</v>
      </c>
      <c r="E27" s="17">
        <v>0</v>
      </c>
      <c r="F27" s="17">
        <v>1541872</v>
      </c>
      <c r="G27" s="17">
        <v>1094586.8400000001</v>
      </c>
      <c r="H27" s="17">
        <v>927147.99</v>
      </c>
      <c r="I27" s="25">
        <v>447285.15999999992</v>
      </c>
      <c r="K27" s="134">
        <f t="shared" si="3"/>
        <v>167438.85000000009</v>
      </c>
      <c r="L27" s="16">
        <v>1</v>
      </c>
      <c r="N27" s="17" t="e">
        <f>VLOOKUP("8.2.4.1.2000.7000.0000.0000.000.000                             ",BD,63,FALSE)</f>
        <v>#REF!</v>
      </c>
      <c r="O27" s="24" t="e">
        <f t="shared" si="1"/>
        <v>#REF!</v>
      </c>
      <c r="P27" s="134" t="e">
        <f t="shared" si="2"/>
        <v>#REF!</v>
      </c>
    </row>
    <row r="28" spans="1:17" s="16" customFormat="1" ht="24.95" customHeight="1" x14ac:dyDescent="0.25">
      <c r="A28" s="13"/>
      <c r="B28" s="37"/>
      <c r="C28" s="20" t="s">
        <v>74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25">
        <v>0</v>
      </c>
      <c r="K28" s="134">
        <f t="shared" si="3"/>
        <v>0</v>
      </c>
      <c r="N28" s="17" t="e">
        <f>VLOOKUP("8.2.4.1.2000.8000.0000.0000.000.000                             ",BD,63,FALSE)</f>
        <v>#REF!</v>
      </c>
      <c r="O28" s="24" t="e">
        <f t="shared" si="1"/>
        <v>#REF!</v>
      </c>
      <c r="P28" s="134" t="e">
        <f t="shared" si="2"/>
        <v>#REF!</v>
      </c>
    </row>
    <row r="29" spans="1:17" s="16" customFormat="1" ht="19.5" customHeight="1" x14ac:dyDescent="0.25">
      <c r="A29" s="13"/>
      <c r="B29" s="37"/>
      <c r="C29" s="20" t="s">
        <v>75</v>
      </c>
      <c r="D29" s="17">
        <v>2926604</v>
      </c>
      <c r="E29" s="17">
        <v>0</v>
      </c>
      <c r="F29" s="17">
        <v>2926604</v>
      </c>
      <c r="G29" s="17">
        <v>787921.17999999993</v>
      </c>
      <c r="H29" s="17">
        <v>477342.14999999997</v>
      </c>
      <c r="I29" s="25">
        <v>2138682.8200000003</v>
      </c>
      <c r="K29" s="134">
        <f t="shared" si="3"/>
        <v>310579.02999999997</v>
      </c>
      <c r="L29" s="16">
        <v>1</v>
      </c>
      <c r="N29" s="17" t="e">
        <f>VLOOKUP("8.2.4.1.2000.9000.0000.0000.000.000                             ",BD,63,FALSE)</f>
        <v>#REF!</v>
      </c>
      <c r="O29" s="24" t="e">
        <f t="shared" si="1"/>
        <v>#REF!</v>
      </c>
      <c r="P29" s="134" t="e">
        <f t="shared" si="2"/>
        <v>#REF!</v>
      </c>
    </row>
    <row r="30" spans="1:17" s="16" customFormat="1" ht="24.95" customHeight="1" x14ac:dyDescent="0.25">
      <c r="A30" s="13"/>
      <c r="B30" s="186" t="s">
        <v>9</v>
      </c>
      <c r="C30" s="187"/>
      <c r="D30" s="43">
        <v>39630714</v>
      </c>
      <c r="E30" s="43">
        <v>0</v>
      </c>
      <c r="F30" s="17">
        <v>39630714</v>
      </c>
      <c r="G30" s="43">
        <v>28719626.699999999</v>
      </c>
      <c r="H30" s="43">
        <v>23267429.910000004</v>
      </c>
      <c r="I30" s="25">
        <v>10911087.300000001</v>
      </c>
      <c r="K30" s="136">
        <f>+G30-H30</f>
        <v>5452196.7899999954</v>
      </c>
      <c r="M30" s="134"/>
      <c r="N30" s="43" t="e">
        <f>SUM(N31:N39)</f>
        <v>#REF!</v>
      </c>
      <c r="O30" s="43" t="e">
        <f>SUM(O31:O39)</f>
        <v>#REF!</v>
      </c>
      <c r="P30" s="134" t="e">
        <f t="shared" si="2"/>
        <v>#REF!</v>
      </c>
      <c r="Q30" s="134"/>
    </row>
    <row r="31" spans="1:17" s="16" customFormat="1" ht="24.95" customHeight="1" x14ac:dyDescent="0.25">
      <c r="A31" s="13"/>
      <c r="B31" s="37"/>
      <c r="C31" s="20" t="s">
        <v>10</v>
      </c>
      <c r="D31" s="17">
        <v>5030916</v>
      </c>
      <c r="E31" s="17">
        <v>0</v>
      </c>
      <c r="F31" s="17">
        <v>5030916</v>
      </c>
      <c r="G31" s="17">
        <v>2980899.78</v>
      </c>
      <c r="H31" s="17">
        <v>2618594.42</v>
      </c>
      <c r="I31" s="25">
        <v>2050016.2200000002</v>
      </c>
      <c r="K31" s="134">
        <f t="shared" ref="K31:K39" si="4">+G31-H31</f>
        <v>362305.35999999987</v>
      </c>
      <c r="N31" s="17" t="e">
        <f>VLOOKUP("8.2.4.1.3000.1000.0000.0000.000.000                             ",BD,63,FALSE)</f>
        <v>#REF!</v>
      </c>
      <c r="O31" s="24" t="e">
        <f t="shared" si="1"/>
        <v>#REF!</v>
      </c>
      <c r="P31" s="134" t="e">
        <f t="shared" si="2"/>
        <v>#REF!</v>
      </c>
    </row>
    <row r="32" spans="1:17" s="16" customFormat="1" ht="24.95" customHeight="1" x14ac:dyDescent="0.25">
      <c r="A32" s="13"/>
      <c r="B32" s="37"/>
      <c r="C32" s="20" t="s">
        <v>11</v>
      </c>
      <c r="D32" s="17">
        <v>1189938</v>
      </c>
      <c r="E32" s="17">
        <v>0</v>
      </c>
      <c r="F32" s="17">
        <v>1189938</v>
      </c>
      <c r="G32" s="17">
        <v>429918.89</v>
      </c>
      <c r="H32" s="17">
        <v>398018.89</v>
      </c>
      <c r="I32" s="25">
        <v>760019.11</v>
      </c>
      <c r="K32" s="134">
        <f t="shared" si="4"/>
        <v>31900</v>
      </c>
      <c r="L32" s="16">
        <v>1</v>
      </c>
      <c r="N32" s="17" t="e">
        <f>VLOOKUP("8.2.4.1.3000.2000.0000.0000.000.000                             ",BD,63,FALSE)</f>
        <v>#REF!</v>
      </c>
      <c r="O32" s="24" t="e">
        <f t="shared" si="1"/>
        <v>#REF!</v>
      </c>
      <c r="P32" s="134" t="e">
        <f t="shared" si="2"/>
        <v>#REF!</v>
      </c>
    </row>
    <row r="33" spans="1:16" s="16" customFormat="1" ht="25.5" x14ac:dyDescent="0.25">
      <c r="A33" s="13"/>
      <c r="B33" s="37"/>
      <c r="C33" s="20" t="s">
        <v>76</v>
      </c>
      <c r="D33" s="17">
        <v>4014524</v>
      </c>
      <c r="E33" s="17">
        <v>0</v>
      </c>
      <c r="F33" s="17">
        <v>4014524</v>
      </c>
      <c r="G33" s="17">
        <v>4079578.9299999997</v>
      </c>
      <c r="H33" s="17">
        <v>3276801.9000000004</v>
      </c>
      <c r="I33" s="25">
        <v>-65054.929999999702</v>
      </c>
      <c r="K33" s="134">
        <f t="shared" si="4"/>
        <v>802777.02999999933</v>
      </c>
      <c r="L33" s="16">
        <v>1</v>
      </c>
      <c r="N33" s="17" t="e">
        <f>VLOOKUP("8.2.4.1.3000.3000.0000.0000.000.000                             ",BD,63,FALSE)</f>
        <v>#REF!</v>
      </c>
      <c r="O33" s="24" t="e">
        <f t="shared" si="1"/>
        <v>#REF!</v>
      </c>
      <c r="P33" s="134" t="e">
        <f t="shared" si="2"/>
        <v>#REF!</v>
      </c>
    </row>
    <row r="34" spans="1:16" s="16" customFormat="1" ht="22.5" customHeight="1" x14ac:dyDescent="0.25">
      <c r="A34" s="13"/>
      <c r="B34" s="37"/>
      <c r="C34" s="20" t="s">
        <v>12</v>
      </c>
      <c r="D34" s="17">
        <v>184452</v>
      </c>
      <c r="E34" s="17">
        <v>0</v>
      </c>
      <c r="F34" s="17">
        <v>184452</v>
      </c>
      <c r="G34" s="17">
        <v>264044.71000000002</v>
      </c>
      <c r="H34" s="17">
        <v>256852.71</v>
      </c>
      <c r="I34" s="25">
        <v>-79592.710000000021</v>
      </c>
      <c r="K34" s="134">
        <f t="shared" si="4"/>
        <v>7192.0000000000291</v>
      </c>
      <c r="L34" s="16">
        <v>1</v>
      </c>
      <c r="N34" s="17" t="e">
        <f>VLOOKUP("8.2.4.1.3000.4000.0000.0000.000.000                             ",BD,63,FALSE)</f>
        <v>#REF!</v>
      </c>
      <c r="O34" s="24" t="e">
        <f t="shared" si="1"/>
        <v>#REF!</v>
      </c>
      <c r="P34" s="134" t="e">
        <f t="shared" si="2"/>
        <v>#REF!</v>
      </c>
    </row>
    <row r="35" spans="1:16" s="16" customFormat="1" ht="25.5" x14ac:dyDescent="0.25">
      <c r="A35" s="13"/>
      <c r="B35" s="37"/>
      <c r="C35" s="20" t="s">
        <v>77</v>
      </c>
      <c r="D35" s="17">
        <v>11695404</v>
      </c>
      <c r="E35" s="17">
        <v>0</v>
      </c>
      <c r="F35" s="17">
        <v>11695404</v>
      </c>
      <c r="G35" s="17">
        <v>10086625.98</v>
      </c>
      <c r="H35" s="17">
        <v>6948270.3900000006</v>
      </c>
      <c r="I35" s="25">
        <v>1608778.0199999996</v>
      </c>
      <c r="K35" s="134">
        <f t="shared" si="4"/>
        <v>3138355.59</v>
      </c>
      <c r="L35" s="16">
        <v>3</v>
      </c>
      <c r="N35" s="17" t="e">
        <f>VLOOKUP("8.2.4.1.3000.5000.0000.0000.000.000                             ",BD,63,FALSE)</f>
        <v>#REF!</v>
      </c>
      <c r="O35" s="24" t="e">
        <f t="shared" si="1"/>
        <v>#REF!</v>
      </c>
      <c r="P35" s="134" t="e">
        <f t="shared" si="2"/>
        <v>#REF!</v>
      </c>
    </row>
    <row r="36" spans="1:16" s="16" customFormat="1" ht="22.5" customHeight="1" x14ac:dyDescent="0.25">
      <c r="A36" s="13"/>
      <c r="B36" s="37"/>
      <c r="C36" s="20" t="s">
        <v>78</v>
      </c>
      <c r="D36" s="17">
        <v>369288</v>
      </c>
      <c r="E36" s="17">
        <v>0</v>
      </c>
      <c r="F36" s="17">
        <v>369288</v>
      </c>
      <c r="G36" s="17">
        <v>698287.5199999999</v>
      </c>
      <c r="H36" s="17">
        <v>560827.5199999999</v>
      </c>
      <c r="I36" s="25">
        <v>-328999.5199999999</v>
      </c>
      <c r="K36" s="134">
        <f t="shared" si="4"/>
        <v>137460</v>
      </c>
      <c r="N36" s="17" t="e">
        <f>VLOOKUP("8.2.4.1.3000.6000.0000.0000.000.000                             ",BD,63,FALSE)</f>
        <v>#REF!</v>
      </c>
      <c r="O36" s="24" t="e">
        <f t="shared" si="1"/>
        <v>#REF!</v>
      </c>
      <c r="P36" s="134" t="e">
        <f t="shared" si="2"/>
        <v>#REF!</v>
      </c>
    </row>
    <row r="37" spans="1:16" s="16" customFormat="1" ht="24.95" customHeight="1" x14ac:dyDescent="0.25">
      <c r="A37" s="13"/>
      <c r="B37" s="37"/>
      <c r="C37" s="20" t="s">
        <v>13</v>
      </c>
      <c r="D37" s="17">
        <v>5194988</v>
      </c>
      <c r="E37" s="17">
        <v>0</v>
      </c>
      <c r="F37" s="17">
        <v>5194988</v>
      </c>
      <c r="G37" s="17">
        <v>1633855.3399999999</v>
      </c>
      <c r="H37" s="17">
        <v>1630017.93</v>
      </c>
      <c r="I37" s="25">
        <v>3561132.66</v>
      </c>
      <c r="K37" s="134">
        <f t="shared" si="4"/>
        <v>3837.4099999999162</v>
      </c>
      <c r="L37" s="16">
        <v>2</v>
      </c>
      <c r="N37" s="17" t="e">
        <f>VLOOKUP("8.2.4.1.3000.7000.0000.0000.000.000                             ",BD,63,FALSE)</f>
        <v>#REF!</v>
      </c>
      <c r="O37" s="24" t="e">
        <f t="shared" si="1"/>
        <v>#REF!</v>
      </c>
      <c r="P37" s="134" t="e">
        <f t="shared" si="2"/>
        <v>#REF!</v>
      </c>
    </row>
    <row r="38" spans="1:16" s="16" customFormat="1" ht="24.95" customHeight="1" x14ac:dyDescent="0.25">
      <c r="A38" s="13"/>
      <c r="B38" s="37"/>
      <c r="C38" s="20" t="s">
        <v>14</v>
      </c>
      <c r="D38" s="17">
        <v>7789666</v>
      </c>
      <c r="E38" s="17">
        <v>0</v>
      </c>
      <c r="F38" s="17">
        <v>7789666</v>
      </c>
      <c r="G38" s="17">
        <v>5339337.8</v>
      </c>
      <c r="H38" s="17">
        <v>4370968.4000000004</v>
      </c>
      <c r="I38" s="25">
        <v>2450328.2000000002</v>
      </c>
      <c r="K38" s="134">
        <f t="shared" si="4"/>
        <v>968369.39999999944</v>
      </c>
      <c r="N38" s="17" t="e">
        <f>VLOOKUP("8.2.4.1.3000.8000.0000.0000.000.000                             ",BD,63,FALSE)</f>
        <v>#REF!</v>
      </c>
      <c r="O38" s="24" t="e">
        <f t="shared" si="1"/>
        <v>#REF!</v>
      </c>
      <c r="P38" s="134" t="e">
        <f t="shared" si="2"/>
        <v>#REF!</v>
      </c>
    </row>
    <row r="39" spans="1:16" s="16" customFormat="1" ht="24.95" customHeight="1" x14ac:dyDescent="0.25">
      <c r="A39" s="13"/>
      <c r="B39" s="37"/>
      <c r="C39" s="20" t="s">
        <v>15</v>
      </c>
      <c r="D39" s="17">
        <v>4161538</v>
      </c>
      <c r="E39" s="17">
        <v>0</v>
      </c>
      <c r="F39" s="17">
        <v>4161538</v>
      </c>
      <c r="G39" s="17">
        <v>3207077.75</v>
      </c>
      <c r="H39" s="17">
        <v>3207077.75</v>
      </c>
      <c r="I39" s="25">
        <v>954460.25</v>
      </c>
      <c r="K39" s="134">
        <f t="shared" si="4"/>
        <v>0</v>
      </c>
      <c r="N39" s="17" t="e">
        <f>VLOOKUP("8.2.4.1.3000.9000.0000.0000.000.000                             ",BD,63,FALSE)</f>
        <v>#REF!</v>
      </c>
      <c r="O39" s="24" t="e">
        <f t="shared" si="1"/>
        <v>#REF!</v>
      </c>
      <c r="P39" s="134" t="e">
        <f t="shared" si="2"/>
        <v>#REF!</v>
      </c>
    </row>
    <row r="40" spans="1:16" s="16" customFormat="1" ht="24.95" hidden="1" customHeight="1" x14ac:dyDescent="0.25">
      <c r="A40" s="13"/>
      <c r="B40" s="186" t="s">
        <v>28</v>
      </c>
      <c r="C40" s="187"/>
      <c r="D40" s="17"/>
      <c r="E40" s="17"/>
      <c r="F40" s="17">
        <v>0</v>
      </c>
      <c r="G40" s="17"/>
      <c r="H40" s="17"/>
      <c r="I40" s="25">
        <v>0</v>
      </c>
      <c r="N40" s="17"/>
      <c r="O40" s="17"/>
      <c r="P40" s="134">
        <f t="shared" si="2"/>
        <v>0</v>
      </c>
    </row>
    <row r="41" spans="1:16" s="16" customFormat="1" ht="25.5" hidden="1" customHeight="1" x14ac:dyDescent="0.25">
      <c r="A41" s="13"/>
      <c r="B41" s="39"/>
      <c r="C41" s="42" t="s">
        <v>79</v>
      </c>
      <c r="D41" s="17"/>
      <c r="E41" s="17"/>
      <c r="F41" s="17">
        <v>0</v>
      </c>
      <c r="G41" s="17"/>
      <c r="H41" s="17"/>
      <c r="I41" s="25">
        <v>0</v>
      </c>
      <c r="N41" s="17"/>
      <c r="O41" s="17"/>
      <c r="P41" s="134">
        <f t="shared" si="2"/>
        <v>0</v>
      </c>
    </row>
    <row r="42" spans="1:16" s="16" customFormat="1" ht="24.95" hidden="1" customHeight="1" x14ac:dyDescent="0.25">
      <c r="A42" s="13"/>
      <c r="B42" s="39"/>
      <c r="C42" s="42" t="s">
        <v>80</v>
      </c>
      <c r="D42" s="17"/>
      <c r="E42" s="17"/>
      <c r="F42" s="17">
        <v>0</v>
      </c>
      <c r="G42" s="17"/>
      <c r="H42" s="17"/>
      <c r="I42" s="25">
        <v>0</v>
      </c>
      <c r="N42" s="17"/>
      <c r="O42" s="17"/>
      <c r="P42" s="134">
        <f t="shared" si="2"/>
        <v>0</v>
      </c>
    </row>
    <row r="43" spans="1:16" s="16" customFormat="1" ht="24.95" hidden="1" customHeight="1" x14ac:dyDescent="0.25">
      <c r="A43" s="13"/>
      <c r="B43" s="39"/>
      <c r="C43" s="42" t="s">
        <v>81</v>
      </c>
      <c r="D43" s="17"/>
      <c r="E43" s="17"/>
      <c r="F43" s="17">
        <v>0</v>
      </c>
      <c r="G43" s="17"/>
      <c r="H43" s="17"/>
      <c r="I43" s="25">
        <v>0</v>
      </c>
      <c r="N43" s="17"/>
      <c r="O43" s="17"/>
      <c r="P43" s="134">
        <f t="shared" si="2"/>
        <v>0</v>
      </c>
    </row>
    <row r="44" spans="1:16" s="16" customFormat="1" ht="24.95" hidden="1" customHeight="1" x14ac:dyDescent="0.25">
      <c r="A44" s="13"/>
      <c r="B44" s="39"/>
      <c r="C44" s="42" t="s">
        <v>82</v>
      </c>
      <c r="D44" s="17"/>
      <c r="E44" s="17"/>
      <c r="F44" s="17">
        <v>0</v>
      </c>
      <c r="G44" s="17"/>
      <c r="H44" s="17"/>
      <c r="I44" s="25">
        <v>0</v>
      </c>
      <c r="N44" s="17"/>
      <c r="O44" s="17"/>
      <c r="P44" s="134">
        <f t="shared" si="2"/>
        <v>0</v>
      </c>
    </row>
    <row r="45" spans="1:16" s="16" customFormat="1" ht="24.95" hidden="1" customHeight="1" x14ac:dyDescent="0.25">
      <c r="A45" s="13"/>
      <c r="B45" s="39"/>
      <c r="C45" s="42" t="s">
        <v>83</v>
      </c>
      <c r="D45" s="17"/>
      <c r="E45" s="17"/>
      <c r="F45" s="17">
        <v>0</v>
      </c>
      <c r="G45" s="17"/>
      <c r="H45" s="17"/>
      <c r="I45" s="25">
        <v>0</v>
      </c>
      <c r="N45" s="17"/>
      <c r="O45" s="17"/>
      <c r="P45" s="134">
        <f t="shared" si="2"/>
        <v>0</v>
      </c>
    </row>
    <row r="46" spans="1:16" s="16" customFormat="1" ht="25.5" hidden="1" customHeight="1" x14ac:dyDescent="0.25">
      <c r="A46" s="13"/>
      <c r="B46" s="39"/>
      <c r="C46" s="42" t="s">
        <v>84</v>
      </c>
      <c r="D46" s="17"/>
      <c r="E46" s="17"/>
      <c r="F46" s="17">
        <v>0</v>
      </c>
      <c r="G46" s="17"/>
      <c r="H46" s="17"/>
      <c r="I46" s="25">
        <v>0</v>
      </c>
      <c r="N46" s="17"/>
      <c r="O46" s="17"/>
      <c r="P46" s="134">
        <f t="shared" si="2"/>
        <v>0</v>
      </c>
    </row>
    <row r="47" spans="1:16" s="16" customFormat="1" ht="24.95" hidden="1" customHeight="1" x14ac:dyDescent="0.25">
      <c r="A47" s="13"/>
      <c r="B47" s="39"/>
      <c r="C47" s="42" t="s">
        <v>85</v>
      </c>
      <c r="D47" s="17"/>
      <c r="E47" s="17"/>
      <c r="F47" s="17">
        <v>0</v>
      </c>
      <c r="G47" s="17"/>
      <c r="H47" s="17"/>
      <c r="I47" s="25">
        <v>0</v>
      </c>
      <c r="N47" s="17"/>
      <c r="O47" s="17"/>
      <c r="P47" s="134">
        <f t="shared" si="2"/>
        <v>0</v>
      </c>
    </row>
    <row r="48" spans="1:16" s="16" customFormat="1" ht="24.95" hidden="1" customHeight="1" x14ac:dyDescent="0.25">
      <c r="A48" s="13"/>
      <c r="B48" s="39"/>
      <c r="C48" s="42" t="s">
        <v>86</v>
      </c>
      <c r="D48" s="17"/>
      <c r="E48" s="17"/>
      <c r="F48" s="17">
        <v>0</v>
      </c>
      <c r="G48" s="17"/>
      <c r="H48" s="17"/>
      <c r="I48" s="25">
        <v>0</v>
      </c>
      <c r="N48" s="17"/>
      <c r="O48" s="17"/>
      <c r="P48" s="134">
        <f t="shared" si="2"/>
        <v>0</v>
      </c>
    </row>
    <row r="49" spans="1:17" s="16" customFormat="1" ht="24.95" hidden="1" customHeight="1" x14ac:dyDescent="0.25">
      <c r="A49" s="13"/>
      <c r="B49" s="39"/>
      <c r="C49" s="42" t="s">
        <v>87</v>
      </c>
      <c r="D49" s="17"/>
      <c r="E49" s="17"/>
      <c r="F49" s="17">
        <v>0</v>
      </c>
      <c r="G49" s="17"/>
      <c r="H49" s="17"/>
      <c r="I49" s="25">
        <v>0</v>
      </c>
      <c r="N49" s="17"/>
      <c r="O49" s="17"/>
      <c r="P49" s="134">
        <f t="shared" si="2"/>
        <v>0</v>
      </c>
    </row>
    <row r="50" spans="1:17" s="16" customFormat="1" ht="24.95" customHeight="1" x14ac:dyDescent="0.25">
      <c r="A50" s="13"/>
      <c r="B50" s="186" t="s">
        <v>16</v>
      </c>
      <c r="C50" s="187"/>
      <c r="D50" s="43">
        <v>4528620</v>
      </c>
      <c r="E50" s="43">
        <v>0</v>
      </c>
      <c r="F50" s="17">
        <v>4528620</v>
      </c>
      <c r="G50" s="43">
        <v>1561168.82</v>
      </c>
      <c r="H50" s="43">
        <v>634600.36</v>
      </c>
      <c r="I50" s="25">
        <v>2967451.1799999997</v>
      </c>
      <c r="K50" s="136">
        <f>+G50-H50</f>
        <v>926568.46000000008</v>
      </c>
      <c r="N50" s="43" t="e">
        <f>SUM(N51:N59)</f>
        <v>#REF!</v>
      </c>
      <c r="O50" s="43" t="e">
        <f>SUM(O51:O59)</f>
        <v>#REF!</v>
      </c>
      <c r="P50" s="134" t="e">
        <f>+N50-G50</f>
        <v>#REF!</v>
      </c>
      <c r="Q50" s="134"/>
    </row>
    <row r="51" spans="1:17" s="16" customFormat="1" ht="24.95" customHeight="1" x14ac:dyDescent="0.25">
      <c r="A51" s="13"/>
      <c r="B51" s="39"/>
      <c r="C51" s="42" t="s">
        <v>88</v>
      </c>
      <c r="D51" s="17">
        <v>2188653</v>
      </c>
      <c r="E51" s="17">
        <v>0</v>
      </c>
      <c r="F51" s="17">
        <v>2188653</v>
      </c>
      <c r="G51" s="17">
        <v>992483.28</v>
      </c>
      <c r="H51" s="17">
        <v>98800.82</v>
      </c>
      <c r="I51" s="25">
        <v>1196169.72</v>
      </c>
      <c r="K51" s="134">
        <f t="shared" ref="K51:K52" si="5">+G51-H51</f>
        <v>893682.46</v>
      </c>
      <c r="L51" s="16">
        <v>3</v>
      </c>
      <c r="N51" s="17" t="e">
        <f>VLOOKUP("8.2.4.3.1000.0000.0000.0000.000.000                             ",BD,63,FALSE)</f>
        <v>#REF!</v>
      </c>
      <c r="O51" s="24" t="e">
        <f t="shared" ref="O51:O52" si="6">+F51-N51</f>
        <v>#REF!</v>
      </c>
      <c r="P51" s="134" t="e">
        <f t="shared" si="2"/>
        <v>#REF!</v>
      </c>
    </row>
    <row r="52" spans="1:17" s="16" customFormat="1" ht="24.95" customHeight="1" x14ac:dyDescent="0.25">
      <c r="A52" s="13"/>
      <c r="B52" s="39"/>
      <c r="C52" s="42" t="s">
        <v>17</v>
      </c>
      <c r="D52" s="17">
        <v>650130</v>
      </c>
      <c r="E52" s="17">
        <v>0</v>
      </c>
      <c r="F52" s="17">
        <v>650130</v>
      </c>
      <c r="G52" s="17">
        <v>0</v>
      </c>
      <c r="H52" s="17">
        <v>0</v>
      </c>
      <c r="I52" s="25">
        <v>650130</v>
      </c>
      <c r="K52" s="134">
        <f t="shared" si="5"/>
        <v>0</v>
      </c>
      <c r="N52" s="17" t="e">
        <f>VLOOKUP("8.2.4.3.2000.0000.0000.0000.000.000                             ",BD,63,FALSE)</f>
        <v>#REF!</v>
      </c>
      <c r="O52" s="24" t="e">
        <f t="shared" si="6"/>
        <v>#REF!</v>
      </c>
      <c r="P52" s="134" t="e">
        <f t="shared" si="2"/>
        <v>#REF!</v>
      </c>
    </row>
    <row r="53" spans="1:17" s="16" customFormat="1" ht="24.95" customHeight="1" x14ac:dyDescent="0.25">
      <c r="A53" s="13"/>
      <c r="B53" s="39"/>
      <c r="C53" s="42" t="s">
        <v>89</v>
      </c>
      <c r="D53" s="17">
        <v>935751</v>
      </c>
      <c r="E53" s="17">
        <v>0</v>
      </c>
      <c r="F53" s="17">
        <v>935751</v>
      </c>
      <c r="G53" s="17">
        <v>32886</v>
      </c>
      <c r="H53" s="17">
        <v>0</v>
      </c>
      <c r="I53" s="25">
        <v>902865</v>
      </c>
      <c r="K53" s="134">
        <f t="shared" ref="K53:K59" si="7">+G53-H53</f>
        <v>32886</v>
      </c>
      <c r="N53" s="17" t="e">
        <f>VLOOKUP("8.2.4.3.3000.0000.0000.0000.000.000                             ",BD,63,FALSE)</f>
        <v>#REF!</v>
      </c>
      <c r="O53" s="24" t="e">
        <f t="shared" ref="O53:O59" si="8">+F53-N53</f>
        <v>#REF!</v>
      </c>
      <c r="P53" s="134" t="e">
        <f t="shared" ref="P53:P84" si="9">+N53-G53</f>
        <v>#REF!</v>
      </c>
    </row>
    <row r="54" spans="1:17" s="16" customFormat="1" ht="24.95" customHeight="1" x14ac:dyDescent="0.25">
      <c r="A54" s="13"/>
      <c r="B54" s="39"/>
      <c r="C54" s="42" t="s">
        <v>90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25">
        <v>0</v>
      </c>
      <c r="K54" s="134">
        <f t="shared" si="7"/>
        <v>0</v>
      </c>
      <c r="N54" s="17" t="e">
        <f>VLOOKUP("8.2.4.3.4000.0000.0000.0000.000.000                             ",BD,63,FALSE)</f>
        <v>#REF!</v>
      </c>
      <c r="O54" s="24" t="e">
        <f t="shared" si="8"/>
        <v>#REF!</v>
      </c>
      <c r="P54" s="134" t="e">
        <f t="shared" si="9"/>
        <v>#REF!</v>
      </c>
    </row>
    <row r="55" spans="1:17" s="16" customFormat="1" ht="24.95" customHeight="1" x14ac:dyDescent="0.25">
      <c r="A55" s="13"/>
      <c r="B55" s="39"/>
      <c r="C55" s="42" t="s">
        <v>91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25">
        <v>0</v>
      </c>
      <c r="K55" s="134">
        <f t="shared" si="7"/>
        <v>0</v>
      </c>
      <c r="N55" s="17" t="e">
        <f>VLOOKUP("8.2.4.3.5000.0000.0000.0000.000.000                             ",BD,63,FALSE)</f>
        <v>#REF!</v>
      </c>
      <c r="O55" s="24" t="e">
        <f t="shared" si="8"/>
        <v>#REF!</v>
      </c>
      <c r="P55" s="134" t="e">
        <f t="shared" si="9"/>
        <v>#REF!</v>
      </c>
    </row>
    <row r="56" spans="1:17" s="16" customFormat="1" ht="24.95" customHeight="1" x14ac:dyDescent="0.25">
      <c r="A56" s="13"/>
      <c r="B56" s="39"/>
      <c r="C56" s="42" t="s">
        <v>18</v>
      </c>
      <c r="D56" s="17">
        <v>754086</v>
      </c>
      <c r="E56" s="17">
        <v>0</v>
      </c>
      <c r="F56" s="17">
        <v>754086</v>
      </c>
      <c r="G56" s="17">
        <v>12527.54</v>
      </c>
      <c r="H56" s="17">
        <v>12527.54</v>
      </c>
      <c r="I56" s="25">
        <v>741558.46</v>
      </c>
      <c r="K56" s="134">
        <f t="shared" si="7"/>
        <v>0</v>
      </c>
      <c r="N56" s="17" t="e">
        <f>VLOOKUP("8.2.4.3.6000.0000.0000.0000.000.000                             ",BD,63,FALSE)</f>
        <v>#REF!</v>
      </c>
      <c r="O56" s="24" t="e">
        <f t="shared" si="8"/>
        <v>#REF!</v>
      </c>
      <c r="P56" s="134" t="e">
        <f t="shared" si="9"/>
        <v>#REF!</v>
      </c>
    </row>
    <row r="57" spans="1:17" s="16" customFormat="1" ht="24.95" customHeight="1" x14ac:dyDescent="0.25">
      <c r="A57" s="13"/>
      <c r="B57" s="39"/>
      <c r="C57" s="42" t="s">
        <v>92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25">
        <v>0</v>
      </c>
      <c r="K57" s="134">
        <f t="shared" si="7"/>
        <v>0</v>
      </c>
      <c r="N57" s="17" t="e">
        <f>VLOOKUP("8.2.4.3.7000.0000.0000.0000.000.000                             ",BD,63,FALSE)</f>
        <v>#REF!</v>
      </c>
      <c r="O57" s="24" t="e">
        <f t="shared" si="8"/>
        <v>#REF!</v>
      </c>
      <c r="P57" s="134" t="e">
        <f t="shared" si="9"/>
        <v>#REF!</v>
      </c>
    </row>
    <row r="58" spans="1:17" s="16" customFormat="1" ht="24.95" customHeight="1" x14ac:dyDescent="0.25">
      <c r="A58" s="13"/>
      <c r="B58" s="39"/>
      <c r="C58" s="42" t="s">
        <v>19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25">
        <v>0</v>
      </c>
      <c r="K58" s="134">
        <f t="shared" si="7"/>
        <v>0</v>
      </c>
      <c r="N58" s="17" t="e">
        <f>VLOOKUP("8.2.4.3.8000.0000.0000.0000.000.000                             ",BD,63,FALSE)</f>
        <v>#REF!</v>
      </c>
      <c r="O58" s="24" t="e">
        <f t="shared" si="8"/>
        <v>#REF!</v>
      </c>
      <c r="P58" s="134" t="e">
        <f t="shared" si="9"/>
        <v>#REF!</v>
      </c>
    </row>
    <row r="59" spans="1:17" s="16" customFormat="1" ht="24.95" customHeight="1" x14ac:dyDescent="0.25">
      <c r="A59" s="13"/>
      <c r="B59" s="39"/>
      <c r="C59" s="42" t="s">
        <v>20</v>
      </c>
      <c r="D59" s="17">
        <v>0</v>
      </c>
      <c r="E59" s="17">
        <v>0</v>
      </c>
      <c r="F59" s="17">
        <v>0</v>
      </c>
      <c r="G59" s="17">
        <v>523272</v>
      </c>
      <c r="H59" s="17">
        <v>523272</v>
      </c>
      <c r="I59" s="25">
        <v>-523272</v>
      </c>
      <c r="K59" s="134">
        <f t="shared" si="7"/>
        <v>0</v>
      </c>
      <c r="N59" s="17" t="e">
        <f>VLOOKUP("8.2.4.3.9000.0000.0000.0000.000.000                             ",BD,63,FALSE)</f>
        <v>#REF!</v>
      </c>
      <c r="O59" s="24" t="e">
        <f t="shared" si="8"/>
        <v>#REF!</v>
      </c>
      <c r="P59" s="134" t="e">
        <f t="shared" si="9"/>
        <v>#REF!</v>
      </c>
    </row>
    <row r="60" spans="1:17" s="16" customFormat="1" ht="24.95" hidden="1" customHeight="1" x14ac:dyDescent="0.25">
      <c r="A60" s="13"/>
      <c r="B60" s="186" t="s">
        <v>29</v>
      </c>
      <c r="C60" s="187"/>
      <c r="D60" s="17"/>
      <c r="E60" s="17"/>
      <c r="F60" s="17">
        <v>0</v>
      </c>
      <c r="G60" s="17"/>
      <c r="H60" s="19"/>
      <c r="I60" s="25">
        <v>0</v>
      </c>
      <c r="N60" s="17"/>
      <c r="O60" s="17"/>
      <c r="P60" s="134">
        <f t="shared" si="9"/>
        <v>0</v>
      </c>
    </row>
    <row r="61" spans="1:17" s="16" customFormat="1" ht="24.95" hidden="1" customHeight="1" x14ac:dyDescent="0.25">
      <c r="A61" s="13"/>
      <c r="B61" s="39"/>
      <c r="C61" s="42" t="s">
        <v>93</v>
      </c>
      <c r="D61" s="17"/>
      <c r="E61" s="17"/>
      <c r="F61" s="17">
        <v>0</v>
      </c>
      <c r="G61" s="17"/>
      <c r="H61" s="19"/>
      <c r="I61" s="25">
        <v>0</v>
      </c>
      <c r="N61" s="17"/>
      <c r="O61" s="17"/>
      <c r="P61" s="134">
        <f t="shared" si="9"/>
        <v>0</v>
      </c>
    </row>
    <row r="62" spans="1:17" s="16" customFormat="1" ht="24.95" hidden="1" customHeight="1" x14ac:dyDescent="0.25">
      <c r="A62" s="13"/>
      <c r="B62" s="39"/>
      <c r="C62" s="42" t="s">
        <v>94</v>
      </c>
      <c r="D62" s="17"/>
      <c r="E62" s="17"/>
      <c r="F62" s="17">
        <v>0</v>
      </c>
      <c r="G62" s="17"/>
      <c r="H62" s="19"/>
      <c r="I62" s="25">
        <v>0</v>
      </c>
      <c r="N62" s="17"/>
      <c r="O62" s="17"/>
      <c r="P62" s="134">
        <f t="shared" si="9"/>
        <v>0</v>
      </c>
    </row>
    <row r="63" spans="1:17" s="16" customFormat="1" ht="24.95" hidden="1" customHeight="1" x14ac:dyDescent="0.25">
      <c r="A63" s="13"/>
      <c r="B63" s="39"/>
      <c r="C63" s="42" t="s">
        <v>95</v>
      </c>
      <c r="D63" s="17"/>
      <c r="E63" s="17"/>
      <c r="F63" s="17">
        <v>0</v>
      </c>
      <c r="G63" s="17"/>
      <c r="H63" s="19"/>
      <c r="I63" s="25">
        <v>0</v>
      </c>
      <c r="N63" s="17"/>
      <c r="O63" s="17"/>
      <c r="P63" s="134">
        <f t="shared" si="9"/>
        <v>0</v>
      </c>
    </row>
    <row r="64" spans="1:17" s="16" customFormat="1" ht="24.95" hidden="1" customHeight="1" x14ac:dyDescent="0.25">
      <c r="A64" s="13"/>
      <c r="B64" s="190" t="s">
        <v>30</v>
      </c>
      <c r="C64" s="191"/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6">
        <v>0</v>
      </c>
      <c r="J64" s="145"/>
      <c r="K64" s="145"/>
      <c r="L64" s="145"/>
      <c r="M64" s="145"/>
      <c r="N64" s="43" t="e">
        <f>SUM(N65:N71)</f>
        <v>#REF!</v>
      </c>
      <c r="O64" s="43" t="e">
        <f>SUM(O65:O71)</f>
        <v>#REF!</v>
      </c>
      <c r="P64" s="134" t="e">
        <f t="shared" si="9"/>
        <v>#REF!</v>
      </c>
    </row>
    <row r="65" spans="1:16" s="16" customFormat="1" ht="24.95" hidden="1" customHeight="1" x14ac:dyDescent="0.25">
      <c r="A65" s="13"/>
      <c r="B65" s="39"/>
      <c r="C65" s="42" t="s">
        <v>96</v>
      </c>
      <c r="D65" s="17"/>
      <c r="E65" s="17"/>
      <c r="F65" s="17">
        <v>0</v>
      </c>
      <c r="G65" s="17"/>
      <c r="H65" s="19"/>
      <c r="I65" s="25">
        <v>0</v>
      </c>
      <c r="N65" s="17"/>
      <c r="O65" s="17"/>
      <c r="P65" s="134">
        <f t="shared" si="9"/>
        <v>0</v>
      </c>
    </row>
    <row r="66" spans="1:16" s="16" customFormat="1" ht="24.95" hidden="1" customHeight="1" x14ac:dyDescent="0.25">
      <c r="A66" s="13"/>
      <c r="B66" s="39"/>
      <c r="C66" s="42" t="s">
        <v>97</v>
      </c>
      <c r="D66" s="17"/>
      <c r="E66" s="17"/>
      <c r="F66" s="17">
        <v>0</v>
      </c>
      <c r="G66" s="17"/>
      <c r="H66" s="19"/>
      <c r="I66" s="25">
        <v>0</v>
      </c>
      <c r="N66" s="17"/>
      <c r="O66" s="17"/>
      <c r="P66" s="134">
        <f t="shared" si="9"/>
        <v>0</v>
      </c>
    </row>
    <row r="67" spans="1:16" s="16" customFormat="1" ht="24.95" hidden="1" customHeight="1" x14ac:dyDescent="0.25">
      <c r="A67" s="13"/>
      <c r="B67" s="39"/>
      <c r="C67" s="42" t="s">
        <v>98</v>
      </c>
      <c r="D67" s="17"/>
      <c r="E67" s="17"/>
      <c r="F67" s="17">
        <v>0</v>
      </c>
      <c r="G67" s="17"/>
      <c r="H67" s="19"/>
      <c r="I67" s="25">
        <v>0</v>
      </c>
      <c r="N67" s="17"/>
      <c r="O67" s="17"/>
      <c r="P67" s="134">
        <f t="shared" si="9"/>
        <v>0</v>
      </c>
    </row>
    <row r="68" spans="1:16" s="16" customFormat="1" ht="24.95" hidden="1" customHeight="1" x14ac:dyDescent="0.25">
      <c r="A68" s="13"/>
      <c r="B68" s="39"/>
      <c r="C68" s="42" t="s">
        <v>99</v>
      </c>
      <c r="D68" s="17"/>
      <c r="E68" s="17"/>
      <c r="F68" s="17">
        <v>0</v>
      </c>
      <c r="G68" s="17"/>
      <c r="H68" s="19"/>
      <c r="I68" s="25">
        <v>0</v>
      </c>
      <c r="N68" s="17"/>
      <c r="O68" s="17"/>
      <c r="P68" s="134">
        <f t="shared" si="9"/>
        <v>0</v>
      </c>
    </row>
    <row r="69" spans="1:16" s="16" customFormat="1" ht="24.95" hidden="1" customHeight="1" x14ac:dyDescent="0.25">
      <c r="A69" s="13"/>
      <c r="B69" s="39"/>
      <c r="C69" s="42" t="s">
        <v>100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25">
        <v>0</v>
      </c>
      <c r="K69" s="134">
        <f>+G69-H69</f>
        <v>0</v>
      </c>
      <c r="N69" s="17" t="e">
        <f>VLOOKUP("8.2.4.5.5000.7500.7540.0000.000.000",BD,63,FALSE)</f>
        <v>#REF!</v>
      </c>
      <c r="O69" s="24" t="e">
        <f>+F69-N69</f>
        <v>#REF!</v>
      </c>
      <c r="P69" s="134" t="e">
        <f t="shared" si="9"/>
        <v>#REF!</v>
      </c>
    </row>
    <row r="70" spans="1:16" s="16" customFormat="1" ht="24.95" hidden="1" customHeight="1" x14ac:dyDescent="0.25">
      <c r="A70" s="13"/>
      <c r="B70" s="39"/>
      <c r="C70" s="42" t="s">
        <v>101</v>
      </c>
      <c r="D70" s="17"/>
      <c r="E70" s="17"/>
      <c r="F70" s="17">
        <v>0</v>
      </c>
      <c r="G70" s="17"/>
      <c r="H70" s="19"/>
      <c r="I70" s="25">
        <v>0</v>
      </c>
      <c r="N70" s="17"/>
      <c r="O70" s="17"/>
      <c r="P70" s="134">
        <f t="shared" si="9"/>
        <v>0</v>
      </c>
    </row>
    <row r="71" spans="1:16" s="16" customFormat="1" ht="24.95" hidden="1" customHeight="1" x14ac:dyDescent="0.25">
      <c r="A71" s="13"/>
      <c r="B71" s="39"/>
      <c r="C71" s="42" t="s">
        <v>102</v>
      </c>
      <c r="D71" s="17"/>
      <c r="E71" s="17"/>
      <c r="F71" s="17">
        <v>0</v>
      </c>
      <c r="G71" s="17"/>
      <c r="H71" s="19"/>
      <c r="I71" s="25">
        <v>0</v>
      </c>
      <c r="N71" s="17"/>
      <c r="O71" s="17"/>
      <c r="P71" s="134">
        <f t="shared" si="9"/>
        <v>0</v>
      </c>
    </row>
    <row r="72" spans="1:16" s="16" customFormat="1" ht="24.95" hidden="1" customHeight="1" x14ac:dyDescent="0.25">
      <c r="A72" s="13"/>
      <c r="B72" s="186" t="s">
        <v>31</v>
      </c>
      <c r="C72" s="187"/>
      <c r="D72" s="17"/>
      <c r="E72" s="17"/>
      <c r="F72" s="17">
        <v>0</v>
      </c>
      <c r="G72" s="17"/>
      <c r="H72" s="19"/>
      <c r="I72" s="25">
        <v>0</v>
      </c>
      <c r="N72" s="17"/>
      <c r="O72" s="17"/>
      <c r="P72" s="134">
        <f t="shared" si="9"/>
        <v>0</v>
      </c>
    </row>
    <row r="73" spans="1:16" s="16" customFormat="1" ht="24.95" hidden="1" customHeight="1" x14ac:dyDescent="0.25">
      <c r="A73" s="13"/>
      <c r="B73" s="39"/>
      <c r="C73" s="42" t="s">
        <v>103</v>
      </c>
      <c r="D73" s="17"/>
      <c r="E73" s="17"/>
      <c r="F73" s="17">
        <v>0</v>
      </c>
      <c r="G73" s="17"/>
      <c r="H73" s="19"/>
      <c r="I73" s="25">
        <v>0</v>
      </c>
      <c r="N73" s="17"/>
      <c r="O73" s="17"/>
      <c r="P73" s="134">
        <f t="shared" si="9"/>
        <v>0</v>
      </c>
    </row>
    <row r="74" spans="1:16" s="16" customFormat="1" ht="24.95" hidden="1" customHeight="1" x14ac:dyDescent="0.25">
      <c r="A74" s="13"/>
      <c r="B74" s="39"/>
      <c r="C74" s="42" t="s">
        <v>104</v>
      </c>
      <c r="D74" s="17"/>
      <c r="E74" s="17"/>
      <c r="F74" s="17">
        <v>0</v>
      </c>
      <c r="G74" s="17"/>
      <c r="H74" s="19"/>
      <c r="I74" s="25">
        <v>0</v>
      </c>
      <c r="N74" s="17"/>
      <c r="O74" s="17"/>
      <c r="P74" s="134">
        <f t="shared" si="9"/>
        <v>0</v>
      </c>
    </row>
    <row r="75" spans="1:16" s="16" customFormat="1" ht="24.95" hidden="1" customHeight="1" x14ac:dyDescent="0.25">
      <c r="A75" s="13"/>
      <c r="B75" s="39"/>
      <c r="C75" s="42" t="s">
        <v>105</v>
      </c>
      <c r="D75" s="17"/>
      <c r="E75" s="17"/>
      <c r="F75" s="17">
        <v>0</v>
      </c>
      <c r="G75" s="17"/>
      <c r="H75" s="19"/>
      <c r="I75" s="25">
        <v>0</v>
      </c>
      <c r="N75" s="17"/>
      <c r="O75" s="17"/>
      <c r="P75" s="134">
        <f t="shared" si="9"/>
        <v>0</v>
      </c>
    </row>
    <row r="76" spans="1:16" s="16" customFormat="1" ht="24.95" hidden="1" customHeight="1" x14ac:dyDescent="0.25">
      <c r="A76" s="13"/>
      <c r="B76" s="186" t="s">
        <v>32</v>
      </c>
      <c r="C76" s="187"/>
      <c r="D76" s="17"/>
      <c r="E76" s="17"/>
      <c r="F76" s="17">
        <v>0</v>
      </c>
      <c r="G76" s="17"/>
      <c r="H76" s="19"/>
      <c r="I76" s="25">
        <v>0</v>
      </c>
      <c r="N76" s="17"/>
      <c r="O76" s="17"/>
      <c r="P76" s="134">
        <f t="shared" si="9"/>
        <v>0</v>
      </c>
    </row>
    <row r="77" spans="1:16" s="16" customFormat="1" ht="24.95" hidden="1" customHeight="1" x14ac:dyDescent="0.25">
      <c r="A77" s="13"/>
      <c r="B77" s="39"/>
      <c r="C77" s="42" t="s">
        <v>106</v>
      </c>
      <c r="D77" s="17"/>
      <c r="E77" s="17"/>
      <c r="F77" s="17">
        <v>0</v>
      </c>
      <c r="G77" s="17"/>
      <c r="H77" s="19"/>
      <c r="I77" s="25">
        <v>0</v>
      </c>
      <c r="N77" s="17"/>
      <c r="O77" s="17"/>
      <c r="P77" s="134">
        <f t="shared" si="9"/>
        <v>0</v>
      </c>
    </row>
    <row r="78" spans="1:16" s="16" customFormat="1" ht="24.95" hidden="1" customHeight="1" x14ac:dyDescent="0.25">
      <c r="A78" s="13"/>
      <c r="B78" s="39"/>
      <c r="C78" s="42" t="s">
        <v>107</v>
      </c>
      <c r="D78" s="17"/>
      <c r="E78" s="17"/>
      <c r="F78" s="17">
        <v>0</v>
      </c>
      <c r="G78" s="17"/>
      <c r="H78" s="19"/>
      <c r="I78" s="25">
        <v>0</v>
      </c>
      <c r="N78" s="17"/>
      <c r="O78" s="17"/>
      <c r="P78" s="134">
        <f t="shared" si="9"/>
        <v>0</v>
      </c>
    </row>
    <row r="79" spans="1:16" s="16" customFormat="1" ht="24.95" hidden="1" customHeight="1" x14ac:dyDescent="0.25">
      <c r="A79" s="13"/>
      <c r="B79" s="39"/>
      <c r="C79" s="42" t="s">
        <v>108</v>
      </c>
      <c r="D79" s="17"/>
      <c r="E79" s="17"/>
      <c r="F79" s="17">
        <v>0</v>
      </c>
      <c r="G79" s="17"/>
      <c r="H79" s="19"/>
      <c r="I79" s="25">
        <v>0</v>
      </c>
      <c r="N79" s="17"/>
      <c r="O79" s="17"/>
      <c r="P79" s="134">
        <f t="shared" si="9"/>
        <v>0</v>
      </c>
    </row>
    <row r="80" spans="1:16" s="16" customFormat="1" ht="24.95" hidden="1" customHeight="1" x14ac:dyDescent="0.25">
      <c r="A80" s="13"/>
      <c r="B80" s="39"/>
      <c r="C80" s="42" t="s">
        <v>109</v>
      </c>
      <c r="D80" s="17"/>
      <c r="E80" s="17"/>
      <c r="F80" s="17">
        <v>0</v>
      </c>
      <c r="G80" s="17"/>
      <c r="H80" s="19"/>
      <c r="I80" s="25">
        <v>0</v>
      </c>
      <c r="N80" s="17"/>
      <c r="O80" s="17"/>
      <c r="P80" s="134">
        <f t="shared" si="9"/>
        <v>0</v>
      </c>
    </row>
    <row r="81" spans="1:16" s="16" customFormat="1" ht="24.95" hidden="1" customHeight="1" x14ac:dyDescent="0.25">
      <c r="A81" s="13"/>
      <c r="B81" s="39"/>
      <c r="C81" s="42" t="s">
        <v>110</v>
      </c>
      <c r="D81" s="17"/>
      <c r="E81" s="17"/>
      <c r="F81" s="17">
        <v>0</v>
      </c>
      <c r="G81" s="17"/>
      <c r="H81" s="19"/>
      <c r="I81" s="25">
        <v>0</v>
      </c>
      <c r="N81" s="17"/>
      <c r="O81" s="17"/>
      <c r="P81" s="134">
        <f t="shared" si="9"/>
        <v>0</v>
      </c>
    </row>
    <row r="82" spans="1:16" s="16" customFormat="1" ht="24.95" hidden="1" customHeight="1" x14ac:dyDescent="0.25">
      <c r="A82" s="13"/>
      <c r="B82" s="39"/>
      <c r="C82" s="42" t="s">
        <v>111</v>
      </c>
      <c r="D82" s="17"/>
      <c r="E82" s="17"/>
      <c r="F82" s="17">
        <v>0</v>
      </c>
      <c r="G82" s="17"/>
      <c r="H82" s="19"/>
      <c r="I82" s="25">
        <v>0</v>
      </c>
      <c r="N82" s="17"/>
      <c r="O82" s="17"/>
      <c r="P82" s="134">
        <f t="shared" si="9"/>
        <v>0</v>
      </c>
    </row>
    <row r="83" spans="1:16" s="16" customFormat="1" ht="24.95" hidden="1" customHeight="1" x14ac:dyDescent="0.25">
      <c r="A83" s="13"/>
      <c r="B83" s="82"/>
      <c r="C83" s="83" t="s">
        <v>112</v>
      </c>
      <c r="D83" s="17"/>
      <c r="E83" s="17"/>
      <c r="F83" s="17">
        <v>0</v>
      </c>
      <c r="G83" s="17"/>
      <c r="H83" s="19"/>
      <c r="I83" s="25">
        <v>0</v>
      </c>
      <c r="N83" s="17"/>
      <c r="O83" s="17"/>
      <c r="P83" s="134">
        <f t="shared" si="9"/>
        <v>0</v>
      </c>
    </row>
    <row r="84" spans="1:16" s="16" customFormat="1" ht="24.95" customHeight="1" thickBot="1" x14ac:dyDescent="0.3">
      <c r="A84" s="13"/>
      <c r="B84" s="26"/>
      <c r="C84" s="84" t="s">
        <v>124</v>
      </c>
      <c r="D84" s="21">
        <v>217197308</v>
      </c>
      <c r="E84" s="21">
        <v>0</v>
      </c>
      <c r="F84" s="21">
        <v>217197308</v>
      </c>
      <c r="G84" s="21">
        <v>144413442.80000001</v>
      </c>
      <c r="H84" s="21">
        <v>136219876.96000004</v>
      </c>
      <c r="I84" s="21">
        <v>72783865.199999958</v>
      </c>
      <c r="K84" s="134">
        <f>+K12+K20+K30+K50</f>
        <v>8193565.8399999971</v>
      </c>
      <c r="N84" s="21" t="e">
        <f>+N12+N20+N30+N50+N64</f>
        <v>#REF!</v>
      </c>
      <c r="O84" s="21" t="e">
        <f>+O12+O20+O30+O50</f>
        <v>#REF!</v>
      </c>
      <c r="P84" s="134" t="e">
        <f t="shared" si="9"/>
        <v>#REF!</v>
      </c>
    </row>
    <row r="85" spans="1:16" ht="23.25" customHeight="1" x14ac:dyDescent="0.2">
      <c r="A85" s="2"/>
      <c r="B85" s="2"/>
      <c r="C85" s="2"/>
      <c r="D85" s="2"/>
      <c r="E85" s="2"/>
      <c r="F85" s="142"/>
      <c r="G85" s="45"/>
      <c r="H85" s="45"/>
      <c r="I85" s="140"/>
      <c r="N85" s="141">
        <f>+F85</f>
        <v>0</v>
      </c>
      <c r="P85" s="143"/>
    </row>
    <row r="86" spans="1:16" x14ac:dyDescent="0.2">
      <c r="A86" s="2"/>
      <c r="B86" s="2"/>
      <c r="C86" s="2"/>
      <c r="D86" s="2"/>
      <c r="E86" s="2"/>
      <c r="F86" s="140"/>
      <c r="G86" s="45"/>
      <c r="H86" s="45"/>
      <c r="I86" s="2"/>
      <c r="N86" s="141" t="e">
        <f>+N85-N84</f>
        <v>#REF!</v>
      </c>
    </row>
    <row r="87" spans="1:16" ht="15" x14ac:dyDescent="0.25">
      <c r="A87" s="2"/>
      <c r="B87" s="2"/>
      <c r="C87" s="247" t="s">
        <v>202</v>
      </c>
      <c r="D87" s="247"/>
      <c r="E87" s="247"/>
      <c r="F87" s="248"/>
      <c r="G87" s="249"/>
      <c r="H87" s="255"/>
      <c r="I87" s="2"/>
    </row>
    <row r="88" spans="1:16" ht="15" x14ac:dyDescent="0.25">
      <c r="A88" s="2"/>
      <c r="B88" s="2"/>
      <c r="C88" s="250"/>
      <c r="D88" s="250"/>
      <c r="E88" s="250"/>
      <c r="F88" s="251"/>
      <c r="G88" s="249"/>
      <c r="H88" s="247"/>
      <c r="I88" s="2"/>
    </row>
    <row r="89" spans="1:16" ht="15" x14ac:dyDescent="0.25">
      <c r="A89" s="2"/>
      <c r="B89" s="2"/>
      <c r="C89" s="250"/>
      <c r="D89" s="250"/>
      <c r="E89" s="250"/>
      <c r="F89" s="251"/>
      <c r="G89" s="249"/>
      <c r="H89" s="247"/>
      <c r="I89" s="2"/>
    </row>
    <row r="90" spans="1:16" ht="15" x14ac:dyDescent="0.25">
      <c r="A90" s="2"/>
      <c r="B90" s="2"/>
      <c r="C90" s="252" t="s">
        <v>203</v>
      </c>
      <c r="D90" s="253" t="s">
        <v>204</v>
      </c>
      <c r="E90" s="254"/>
      <c r="F90" s="257"/>
      <c r="G90" s="255" t="s">
        <v>205</v>
      </c>
      <c r="H90" s="258"/>
      <c r="I90" s="2"/>
    </row>
    <row r="91" spans="1:16" ht="15" x14ac:dyDescent="0.25">
      <c r="C91" s="252"/>
      <c r="D91" s="253"/>
      <c r="E91" s="254"/>
      <c r="F91" s="257"/>
      <c r="G91" s="255"/>
      <c r="H91" s="258"/>
    </row>
    <row r="92" spans="1:16" ht="15" x14ac:dyDescent="0.25">
      <c r="C92" s="252"/>
      <c r="D92" s="253"/>
      <c r="E92" s="254"/>
      <c r="F92" s="257"/>
      <c r="G92" s="255"/>
      <c r="H92" s="258"/>
    </row>
    <row r="93" spans="1:16" ht="15" x14ac:dyDescent="0.25">
      <c r="C93" s="252"/>
      <c r="D93" s="253"/>
      <c r="E93" s="254"/>
      <c r="F93" s="257"/>
      <c r="G93" s="255"/>
      <c r="H93" s="258"/>
    </row>
    <row r="94" spans="1:16" ht="15" x14ac:dyDescent="0.25">
      <c r="C94" s="253"/>
      <c r="D94" s="252"/>
      <c r="E94" s="256"/>
      <c r="F94" s="257"/>
      <c r="G94" s="253"/>
      <c r="H94" s="259"/>
    </row>
    <row r="95" spans="1:16" ht="15" x14ac:dyDescent="0.25">
      <c r="C95" s="252"/>
      <c r="D95" s="252"/>
      <c r="E95" s="256"/>
      <c r="F95" s="257"/>
      <c r="G95" s="253"/>
      <c r="H95" s="258"/>
    </row>
    <row r="96" spans="1:16" ht="15" x14ac:dyDescent="0.25">
      <c r="C96" s="252" t="s">
        <v>206</v>
      </c>
      <c r="D96" s="252" t="s">
        <v>207</v>
      </c>
      <c r="E96" s="256"/>
      <c r="F96" s="257"/>
      <c r="G96" s="253" t="s">
        <v>208</v>
      </c>
      <c r="H96" s="258"/>
    </row>
    <row r="97" spans="3:8" ht="15" x14ac:dyDescent="0.25">
      <c r="C97" s="252" t="s">
        <v>209</v>
      </c>
      <c r="D97" s="252" t="s">
        <v>210</v>
      </c>
      <c r="E97" s="256"/>
      <c r="F97" s="252"/>
      <c r="G97" s="252" t="s">
        <v>211</v>
      </c>
      <c r="H97" s="250"/>
    </row>
  </sheetData>
  <mergeCells count="23">
    <mergeCell ref="N8:N9"/>
    <mergeCell ref="O8:O9"/>
    <mergeCell ref="B60:C60"/>
    <mergeCell ref="B64:C64"/>
    <mergeCell ref="B72:C72"/>
    <mergeCell ref="B76:C76"/>
    <mergeCell ref="B12:C12"/>
    <mergeCell ref="B20:C20"/>
    <mergeCell ref="B30:C30"/>
    <mergeCell ref="B40:C40"/>
    <mergeCell ref="B50:C50"/>
    <mergeCell ref="B2:I2"/>
    <mergeCell ref="B3:I3"/>
    <mergeCell ref="B4:I4"/>
    <mergeCell ref="B5:I5"/>
    <mergeCell ref="B7:C10"/>
    <mergeCell ref="D7:H7"/>
    <mergeCell ref="I7:I9"/>
    <mergeCell ref="D8:D9"/>
    <mergeCell ref="E8:E9"/>
    <mergeCell ref="F8:F9"/>
    <mergeCell ref="G8:G9"/>
    <mergeCell ref="H8:H9"/>
  </mergeCells>
  <printOptions verticalCentered="1"/>
  <pageMargins left="0.39370078740157483" right="0" top="0.31496062992125984" bottom="0.39370078740157483" header="0" footer="0"/>
  <pageSetup scale="54" fitToWidth="2" fitToHeight="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J62"/>
  <sheetViews>
    <sheetView view="pageBreakPreview" topLeftCell="A40" zoomScale="60" zoomScaleNormal="80" workbookViewId="0">
      <selection activeCell="B2" sqref="B2:I49"/>
    </sheetView>
  </sheetViews>
  <sheetFormatPr baseColWidth="10" defaultColWidth="11.42578125" defaultRowHeight="12.75" x14ac:dyDescent="0.2"/>
  <cols>
    <col min="1" max="1" width="3.42578125" style="3" customWidth="1"/>
    <col min="2" max="2" width="7.28515625" style="3" customWidth="1"/>
    <col min="3" max="3" width="79.7109375" style="3" customWidth="1"/>
    <col min="4" max="4" width="15.85546875" style="3" bestFit="1" customWidth="1"/>
    <col min="5" max="6" width="15.7109375" style="3" bestFit="1" customWidth="1"/>
    <col min="7" max="7" width="19" style="3" customWidth="1"/>
    <col min="8" max="8" width="30.28515625" style="3" customWidth="1"/>
    <col min="9" max="9" width="29.28515625" style="3" customWidth="1"/>
    <col min="10" max="10" width="15.7109375" style="3" bestFit="1" customWidth="1"/>
    <col min="11" max="16384" width="11.42578125" style="3"/>
  </cols>
  <sheetData>
    <row r="1" spans="1:9" ht="13.5" thickBot="1" x14ac:dyDescent="0.25">
      <c r="A1" s="2"/>
      <c r="B1" s="2"/>
      <c r="C1" s="2"/>
      <c r="D1" s="2"/>
      <c r="E1" s="2"/>
      <c r="F1" s="2"/>
      <c r="G1" s="2"/>
      <c r="H1" s="2"/>
      <c r="I1" s="2"/>
    </row>
    <row r="2" spans="1:9" ht="15.75" x14ac:dyDescent="0.25">
      <c r="A2" s="2"/>
      <c r="B2" s="177" t="s">
        <v>26</v>
      </c>
      <c r="C2" s="178"/>
      <c r="D2" s="178"/>
      <c r="E2" s="178"/>
      <c r="F2" s="178"/>
      <c r="G2" s="178"/>
      <c r="H2" s="178"/>
      <c r="I2" s="179"/>
    </row>
    <row r="3" spans="1:9" ht="15.75" x14ac:dyDescent="0.25">
      <c r="A3" s="2"/>
      <c r="B3" s="180" t="s">
        <v>114</v>
      </c>
      <c r="C3" s="181"/>
      <c r="D3" s="181"/>
      <c r="E3" s="181"/>
      <c r="F3" s="181"/>
      <c r="G3" s="181"/>
      <c r="H3" s="181"/>
      <c r="I3" s="182"/>
    </row>
    <row r="4" spans="1:9" ht="15.75" x14ac:dyDescent="0.25">
      <c r="A4" s="2"/>
      <c r="B4" s="180" t="s">
        <v>129</v>
      </c>
      <c r="C4" s="181"/>
      <c r="D4" s="181"/>
      <c r="E4" s="181"/>
      <c r="F4" s="181"/>
      <c r="G4" s="181"/>
      <c r="H4" s="181"/>
      <c r="I4" s="182"/>
    </row>
    <row r="5" spans="1:9" ht="15.75" x14ac:dyDescent="0.25">
      <c r="A5" s="2"/>
      <c r="B5" s="180" t="s">
        <v>201</v>
      </c>
      <c r="C5" s="181"/>
      <c r="D5" s="181"/>
      <c r="E5" s="181"/>
      <c r="F5" s="181"/>
      <c r="G5" s="181"/>
      <c r="H5" s="181"/>
      <c r="I5" s="182"/>
    </row>
    <row r="6" spans="1:9" s="5" customFormat="1" ht="16.5" thickBot="1" x14ac:dyDescent="0.3">
      <c r="A6" s="2"/>
      <c r="B6" s="183" t="s">
        <v>27</v>
      </c>
      <c r="C6" s="184"/>
      <c r="D6" s="184"/>
      <c r="E6" s="184"/>
      <c r="F6" s="184"/>
      <c r="G6" s="184"/>
      <c r="H6" s="184"/>
      <c r="I6" s="185"/>
    </row>
    <row r="7" spans="1:9" ht="34.5" customHeight="1" x14ac:dyDescent="0.2">
      <c r="A7" s="2"/>
      <c r="B7" s="2"/>
      <c r="C7" s="2"/>
      <c r="D7" s="4"/>
      <c r="E7" s="4"/>
      <c r="F7" s="4"/>
      <c r="G7" s="4"/>
      <c r="H7" s="2"/>
      <c r="I7" s="2"/>
    </row>
    <row r="8" spans="1:9" s="7" customFormat="1" ht="30" customHeight="1" x14ac:dyDescent="0.25">
      <c r="A8" s="6"/>
      <c r="B8" s="166" t="s">
        <v>116</v>
      </c>
      <c r="C8" s="167"/>
      <c r="D8" s="172" t="s">
        <v>117</v>
      </c>
      <c r="E8" s="172"/>
      <c r="F8" s="172"/>
      <c r="G8" s="172"/>
      <c r="H8" s="173"/>
      <c r="I8" s="174" t="s">
        <v>118</v>
      </c>
    </row>
    <row r="9" spans="1:9" s="7" customFormat="1" ht="30" customHeight="1" x14ac:dyDescent="0.25">
      <c r="A9" s="6"/>
      <c r="B9" s="168"/>
      <c r="C9" s="169"/>
      <c r="D9" s="175" t="s">
        <v>119</v>
      </c>
      <c r="E9" s="176" t="s">
        <v>120</v>
      </c>
      <c r="F9" s="159" t="s">
        <v>121</v>
      </c>
      <c r="G9" s="159" t="s">
        <v>21</v>
      </c>
      <c r="H9" s="159" t="s">
        <v>23</v>
      </c>
      <c r="I9" s="159"/>
    </row>
    <row r="10" spans="1:9" s="7" customFormat="1" ht="23.25" customHeight="1" x14ac:dyDescent="0.25">
      <c r="A10" s="6"/>
      <c r="B10" s="168"/>
      <c r="C10" s="169"/>
      <c r="D10" s="175"/>
      <c r="E10" s="176"/>
      <c r="F10" s="159"/>
      <c r="G10" s="159"/>
      <c r="H10" s="159"/>
      <c r="I10" s="159"/>
    </row>
    <row r="11" spans="1:9" s="12" customFormat="1" ht="18.75" customHeight="1" x14ac:dyDescent="0.2">
      <c r="A11" s="8"/>
      <c r="B11" s="170"/>
      <c r="C11" s="171"/>
      <c r="D11" s="86">
        <v>1</v>
      </c>
      <c r="E11" s="87">
        <v>2</v>
      </c>
      <c r="F11" s="87" t="s">
        <v>122</v>
      </c>
      <c r="G11" s="87">
        <v>4</v>
      </c>
      <c r="H11" s="87">
        <v>5</v>
      </c>
      <c r="I11" s="88" t="s">
        <v>123</v>
      </c>
    </row>
    <row r="12" spans="1:9" s="16" customFormat="1" ht="27.95" customHeight="1" thickBot="1" x14ac:dyDescent="0.25">
      <c r="A12" s="13"/>
      <c r="B12" s="9"/>
      <c r="C12" s="9"/>
      <c r="D12" s="10"/>
      <c r="E12" s="10"/>
      <c r="F12" s="10"/>
      <c r="G12" s="10"/>
      <c r="H12" s="11"/>
      <c r="I12" s="11"/>
    </row>
    <row r="13" spans="1:9" s="16" customFormat="1" ht="27.95" customHeight="1" x14ac:dyDescent="0.25">
      <c r="A13" s="13"/>
      <c r="B13" s="192" t="s">
        <v>36</v>
      </c>
      <c r="C13" s="193"/>
      <c r="D13" s="31"/>
      <c r="E13" s="31"/>
      <c r="F13" s="31"/>
      <c r="G13" s="31"/>
      <c r="H13" s="32">
        <v>0</v>
      </c>
      <c r="I13" s="33">
        <v>0</v>
      </c>
    </row>
    <row r="14" spans="1:9" s="16" customFormat="1" ht="27.95" customHeight="1" x14ac:dyDescent="0.25">
      <c r="A14" s="13"/>
      <c r="B14" s="37"/>
      <c r="C14" s="38" t="s">
        <v>37</v>
      </c>
      <c r="D14" s="34"/>
      <c r="E14" s="34"/>
      <c r="F14" s="34"/>
      <c r="G14" s="34"/>
      <c r="H14" s="35">
        <v>0</v>
      </c>
      <c r="I14" s="36">
        <v>0</v>
      </c>
    </row>
    <row r="15" spans="1:9" s="16" customFormat="1" ht="27.95" customHeight="1" x14ac:dyDescent="0.25">
      <c r="A15" s="13"/>
      <c r="B15" s="37"/>
      <c r="C15" s="38" t="s">
        <v>38</v>
      </c>
      <c r="D15" s="17"/>
      <c r="E15" s="17"/>
      <c r="F15" s="17"/>
      <c r="G15" s="17"/>
      <c r="H15" s="18">
        <v>0</v>
      </c>
      <c r="I15" s="25">
        <v>0</v>
      </c>
    </row>
    <row r="16" spans="1:9" s="16" customFormat="1" ht="15.75" x14ac:dyDescent="0.25">
      <c r="A16" s="13"/>
      <c r="B16" s="37"/>
      <c r="C16" s="38" t="s">
        <v>39</v>
      </c>
      <c r="D16" s="17"/>
      <c r="E16" s="17"/>
      <c r="F16" s="17"/>
      <c r="G16" s="17"/>
      <c r="H16" s="18">
        <v>0</v>
      </c>
      <c r="I16" s="25">
        <v>0</v>
      </c>
    </row>
    <row r="17" spans="1:10" s="16" customFormat="1" ht="27.95" customHeight="1" x14ac:dyDescent="0.25">
      <c r="A17" s="13"/>
      <c r="B17" s="39"/>
      <c r="C17" s="38" t="s">
        <v>40</v>
      </c>
      <c r="D17" s="17"/>
      <c r="E17" s="17"/>
      <c r="F17" s="17"/>
      <c r="G17" s="17"/>
      <c r="H17" s="18">
        <v>0</v>
      </c>
      <c r="I17" s="25">
        <v>0</v>
      </c>
    </row>
    <row r="18" spans="1:10" s="16" customFormat="1" ht="27.95" customHeight="1" x14ac:dyDescent="0.25">
      <c r="A18" s="13"/>
      <c r="B18" s="39"/>
      <c r="C18" s="38" t="s">
        <v>41</v>
      </c>
      <c r="D18" s="17"/>
      <c r="E18" s="17"/>
      <c r="F18" s="17"/>
      <c r="G18" s="17"/>
      <c r="H18" s="18">
        <v>0</v>
      </c>
      <c r="I18" s="25">
        <v>0</v>
      </c>
    </row>
    <row r="19" spans="1:10" s="16" customFormat="1" ht="27.95" customHeight="1" x14ac:dyDescent="0.25">
      <c r="A19" s="13"/>
      <c r="B19" s="39"/>
      <c r="C19" s="38" t="s">
        <v>42</v>
      </c>
      <c r="D19" s="17"/>
      <c r="E19" s="17"/>
      <c r="F19" s="17"/>
      <c r="G19" s="17"/>
      <c r="H19" s="18">
        <v>0</v>
      </c>
      <c r="I19" s="25">
        <v>0</v>
      </c>
    </row>
    <row r="20" spans="1:10" s="16" customFormat="1" ht="27.95" customHeight="1" x14ac:dyDescent="0.25">
      <c r="A20" s="13"/>
      <c r="B20" s="39"/>
      <c r="C20" s="38" t="s">
        <v>43</v>
      </c>
      <c r="D20" s="17"/>
      <c r="E20" s="17"/>
      <c r="F20" s="17"/>
      <c r="G20" s="17"/>
      <c r="H20" s="18">
        <v>0</v>
      </c>
      <c r="I20" s="25">
        <v>0</v>
      </c>
    </row>
    <row r="21" spans="1:10" s="16" customFormat="1" ht="27.95" customHeight="1" x14ac:dyDescent="0.25">
      <c r="A21" s="13"/>
      <c r="B21" s="39"/>
      <c r="C21" s="38" t="s">
        <v>15</v>
      </c>
      <c r="D21" s="17"/>
      <c r="E21" s="17"/>
      <c r="F21" s="17"/>
      <c r="G21" s="17"/>
      <c r="H21" s="18">
        <v>0</v>
      </c>
      <c r="I21" s="25">
        <v>0</v>
      </c>
    </row>
    <row r="22" spans="1:10" s="16" customFormat="1" ht="38.25" customHeight="1" x14ac:dyDescent="0.25">
      <c r="A22" s="13"/>
      <c r="B22" s="39"/>
      <c r="C22" s="38"/>
      <c r="D22" s="17"/>
      <c r="E22" s="17"/>
      <c r="F22" s="17"/>
      <c r="G22" s="17"/>
      <c r="H22" s="18"/>
      <c r="I22" s="25"/>
    </row>
    <row r="23" spans="1:10" s="16" customFormat="1" ht="27.95" customHeight="1" x14ac:dyDescent="0.25">
      <c r="A23" s="13"/>
      <c r="B23" s="194" t="s">
        <v>44</v>
      </c>
      <c r="C23" s="195"/>
      <c r="D23" s="17">
        <v>217197308</v>
      </c>
      <c r="E23" s="17">
        <v>0</v>
      </c>
      <c r="F23" s="17">
        <v>217197308</v>
      </c>
      <c r="G23" s="17">
        <v>144413442.80000001</v>
      </c>
      <c r="H23" s="17">
        <v>136219876.96000001</v>
      </c>
      <c r="I23" s="25">
        <v>72783865.199999988</v>
      </c>
    </row>
    <row r="24" spans="1:10" s="16" customFormat="1" ht="27.95" customHeight="1" x14ac:dyDescent="0.25">
      <c r="A24" s="13"/>
      <c r="B24" s="37"/>
      <c r="C24" s="40" t="s">
        <v>45</v>
      </c>
      <c r="D24" s="17"/>
      <c r="E24" s="17"/>
      <c r="F24" s="17"/>
      <c r="G24" s="17"/>
      <c r="H24" s="18">
        <v>0</v>
      </c>
      <c r="I24" s="25">
        <v>0</v>
      </c>
    </row>
    <row r="25" spans="1:10" s="16" customFormat="1" ht="27.95" customHeight="1" x14ac:dyDescent="0.25">
      <c r="A25" s="13"/>
      <c r="B25" s="37"/>
      <c r="C25" s="40" t="s">
        <v>46</v>
      </c>
      <c r="D25" s="17"/>
      <c r="E25" s="17"/>
      <c r="F25" s="17"/>
      <c r="G25" s="17"/>
      <c r="H25" s="18">
        <v>0</v>
      </c>
      <c r="I25" s="25">
        <v>0</v>
      </c>
    </row>
    <row r="26" spans="1:10" s="16" customFormat="1" ht="27.95" customHeight="1" x14ac:dyDescent="0.25">
      <c r="A26" s="13"/>
      <c r="B26" s="37"/>
      <c r="C26" s="40" t="s">
        <v>47</v>
      </c>
      <c r="D26" s="17"/>
      <c r="E26" s="17"/>
      <c r="F26" s="17"/>
      <c r="G26" s="17"/>
      <c r="H26" s="18">
        <v>0</v>
      </c>
      <c r="I26" s="25">
        <v>0</v>
      </c>
    </row>
    <row r="27" spans="1:10" s="16" customFormat="1" ht="15.75" x14ac:dyDescent="0.25">
      <c r="A27" s="13"/>
      <c r="B27" s="39"/>
      <c r="C27" s="40" t="s">
        <v>48</v>
      </c>
      <c r="D27" s="17"/>
      <c r="E27" s="17"/>
      <c r="F27" s="17"/>
      <c r="G27" s="17"/>
      <c r="H27" s="18">
        <v>0</v>
      </c>
      <c r="I27" s="25">
        <v>0</v>
      </c>
    </row>
    <row r="28" spans="1:10" s="16" customFormat="1" ht="27.95" customHeight="1" x14ac:dyDescent="0.25">
      <c r="A28" s="13"/>
      <c r="B28" s="39"/>
      <c r="C28" s="40" t="s">
        <v>49</v>
      </c>
      <c r="D28" s="17">
        <v>217197308</v>
      </c>
      <c r="E28" s="17">
        <v>0</v>
      </c>
      <c r="F28" s="17">
        <v>217197308</v>
      </c>
      <c r="G28" s="17">
        <v>144413442.80000001</v>
      </c>
      <c r="H28" s="17">
        <v>136219876.96000001</v>
      </c>
      <c r="I28" s="25">
        <v>72783865.199999988</v>
      </c>
      <c r="J28" s="134"/>
    </row>
    <row r="29" spans="1:10" s="16" customFormat="1" ht="27.95" customHeight="1" x14ac:dyDescent="0.25">
      <c r="A29" s="13"/>
      <c r="B29" s="39"/>
      <c r="C29" s="40" t="s">
        <v>50</v>
      </c>
      <c r="D29" s="17"/>
      <c r="E29" s="17"/>
      <c r="F29" s="17"/>
      <c r="G29" s="17"/>
      <c r="H29" s="18">
        <v>0</v>
      </c>
      <c r="I29" s="25">
        <v>0</v>
      </c>
    </row>
    <row r="30" spans="1:10" s="16" customFormat="1" ht="27.95" customHeight="1" x14ac:dyDescent="0.25">
      <c r="A30" s="13"/>
      <c r="B30" s="39"/>
      <c r="C30" s="40" t="s">
        <v>51</v>
      </c>
      <c r="D30" s="17"/>
      <c r="E30" s="17"/>
      <c r="F30" s="17"/>
      <c r="G30" s="17"/>
      <c r="H30" s="18">
        <v>0</v>
      </c>
      <c r="I30" s="25">
        <v>0</v>
      </c>
    </row>
    <row r="31" spans="1:10" s="16" customFormat="1" ht="27.95" customHeight="1" x14ac:dyDescent="0.25">
      <c r="A31" s="13"/>
      <c r="B31" s="39"/>
      <c r="C31" s="20"/>
      <c r="D31" s="17"/>
      <c r="E31" s="17"/>
      <c r="F31" s="17"/>
      <c r="G31" s="17"/>
      <c r="H31" s="18"/>
      <c r="I31" s="25">
        <v>0</v>
      </c>
    </row>
    <row r="32" spans="1:10" s="16" customFormat="1" ht="15" customHeight="1" x14ac:dyDescent="0.25">
      <c r="A32" s="13"/>
      <c r="B32" s="194" t="s">
        <v>52</v>
      </c>
      <c r="C32" s="195"/>
      <c r="D32" s="17"/>
      <c r="E32" s="17"/>
      <c r="F32" s="17"/>
      <c r="G32" s="17"/>
      <c r="H32" s="18">
        <v>0</v>
      </c>
      <c r="I32" s="25">
        <v>0</v>
      </c>
    </row>
    <row r="33" spans="1:9" s="16" customFormat="1" ht="15.75" x14ac:dyDescent="0.25">
      <c r="A33" s="13"/>
      <c r="B33" s="37"/>
      <c r="C33" s="40" t="s">
        <v>53</v>
      </c>
      <c r="D33" s="17"/>
      <c r="E33" s="17"/>
      <c r="F33" s="17"/>
      <c r="G33" s="17"/>
      <c r="H33" s="18">
        <v>0</v>
      </c>
      <c r="I33" s="25">
        <v>0</v>
      </c>
    </row>
    <row r="34" spans="1:9" s="16" customFormat="1" ht="15.75" x14ac:dyDescent="0.25">
      <c r="A34" s="13"/>
      <c r="B34" s="37"/>
      <c r="C34" s="40" t="s">
        <v>54</v>
      </c>
      <c r="D34" s="17"/>
      <c r="E34" s="17"/>
      <c r="F34" s="17"/>
      <c r="G34" s="17"/>
      <c r="H34" s="18">
        <v>0</v>
      </c>
      <c r="I34" s="25">
        <v>0</v>
      </c>
    </row>
    <row r="35" spans="1:9" s="16" customFormat="1" ht="27.95" customHeight="1" x14ac:dyDescent="0.25">
      <c r="A35" s="13"/>
      <c r="B35" s="37"/>
      <c r="C35" s="40" t="s">
        <v>55</v>
      </c>
      <c r="D35" s="17"/>
      <c r="E35" s="17"/>
      <c r="F35" s="17"/>
      <c r="G35" s="17"/>
      <c r="H35" s="18">
        <v>0</v>
      </c>
      <c r="I35" s="25">
        <v>0</v>
      </c>
    </row>
    <row r="36" spans="1:9" s="16" customFormat="1" ht="15.75" x14ac:dyDescent="0.25">
      <c r="A36" s="13"/>
      <c r="B36" s="39"/>
      <c r="C36" s="40" t="s">
        <v>56</v>
      </c>
      <c r="D36" s="17"/>
      <c r="E36" s="17"/>
      <c r="F36" s="17"/>
      <c r="G36" s="17"/>
      <c r="H36" s="18">
        <v>0</v>
      </c>
      <c r="I36" s="25">
        <v>0</v>
      </c>
    </row>
    <row r="37" spans="1:9" s="16" customFormat="1" ht="27.95" customHeight="1" x14ac:dyDescent="0.25">
      <c r="A37" s="13"/>
      <c r="B37" s="39"/>
      <c r="C37" s="40" t="s">
        <v>57</v>
      </c>
      <c r="D37" s="17"/>
      <c r="E37" s="17"/>
      <c r="F37" s="17"/>
      <c r="G37" s="17"/>
      <c r="H37" s="18">
        <v>0</v>
      </c>
      <c r="I37" s="25">
        <v>0</v>
      </c>
    </row>
    <row r="38" spans="1:9" s="16" customFormat="1" ht="27.95" customHeight="1" x14ac:dyDescent="0.25">
      <c r="A38" s="13"/>
      <c r="B38" s="39"/>
      <c r="C38" s="40" t="s">
        <v>58</v>
      </c>
      <c r="D38" s="17"/>
      <c r="E38" s="17"/>
      <c r="F38" s="17"/>
      <c r="G38" s="17"/>
      <c r="H38" s="18">
        <v>0</v>
      </c>
      <c r="I38" s="25">
        <v>0</v>
      </c>
    </row>
    <row r="39" spans="1:9" s="16" customFormat="1" ht="27.95" customHeight="1" x14ac:dyDescent="0.25">
      <c r="A39" s="13"/>
      <c r="B39" s="39"/>
      <c r="C39" s="40" t="s">
        <v>59</v>
      </c>
      <c r="D39" s="17"/>
      <c r="E39" s="17"/>
      <c r="F39" s="17"/>
      <c r="G39" s="17"/>
      <c r="H39" s="18">
        <v>0</v>
      </c>
      <c r="I39" s="25">
        <v>0</v>
      </c>
    </row>
    <row r="40" spans="1:9" s="16" customFormat="1" ht="27.95" customHeight="1" x14ac:dyDescent="0.25">
      <c r="A40" s="13"/>
      <c r="B40" s="39"/>
      <c r="C40" s="40" t="s">
        <v>60</v>
      </c>
      <c r="D40" s="17"/>
      <c r="E40" s="17"/>
      <c r="F40" s="17"/>
      <c r="G40" s="17"/>
      <c r="H40" s="18">
        <v>0</v>
      </c>
      <c r="I40" s="25">
        <v>0</v>
      </c>
    </row>
    <row r="41" spans="1:9" s="16" customFormat="1" ht="29.25" customHeight="1" x14ac:dyDescent="0.25">
      <c r="A41" s="13"/>
      <c r="B41" s="39"/>
      <c r="C41" s="40" t="s">
        <v>61</v>
      </c>
      <c r="D41" s="17"/>
      <c r="E41" s="17"/>
      <c r="F41" s="17"/>
      <c r="G41" s="17"/>
      <c r="H41" s="18">
        <v>0</v>
      </c>
      <c r="I41" s="25">
        <v>0</v>
      </c>
    </row>
    <row r="42" spans="1:9" s="16" customFormat="1" ht="23.25" customHeight="1" x14ac:dyDescent="0.25">
      <c r="A42" s="13"/>
      <c r="B42" s="39"/>
      <c r="C42" s="20"/>
      <c r="D42" s="17"/>
      <c r="E42" s="17"/>
      <c r="F42" s="17"/>
      <c r="G42" s="17"/>
      <c r="H42" s="18"/>
      <c r="I42" s="25">
        <v>0</v>
      </c>
    </row>
    <row r="43" spans="1:9" s="16" customFormat="1" ht="26.25" customHeight="1" x14ac:dyDescent="0.25">
      <c r="A43" s="13"/>
      <c r="B43" s="194" t="s">
        <v>62</v>
      </c>
      <c r="C43" s="195"/>
      <c r="D43" s="17"/>
      <c r="E43" s="17"/>
      <c r="F43" s="17"/>
      <c r="G43" s="17"/>
      <c r="H43" s="18">
        <v>0</v>
      </c>
      <c r="I43" s="25">
        <v>0</v>
      </c>
    </row>
    <row r="44" spans="1:9" s="16" customFormat="1" ht="22.5" customHeight="1" x14ac:dyDescent="0.25">
      <c r="A44" s="13"/>
      <c r="B44" s="37"/>
      <c r="C44" s="40" t="s">
        <v>63</v>
      </c>
      <c r="D44" s="17"/>
      <c r="E44" s="17"/>
      <c r="F44" s="17"/>
      <c r="G44" s="17"/>
      <c r="H44" s="18">
        <v>0</v>
      </c>
      <c r="I44" s="25">
        <v>0</v>
      </c>
    </row>
    <row r="45" spans="1:9" s="16" customFormat="1" ht="31.5" x14ac:dyDescent="0.25">
      <c r="A45" s="13"/>
      <c r="B45" s="37"/>
      <c r="C45" s="40" t="s">
        <v>64</v>
      </c>
      <c r="D45" s="17"/>
      <c r="E45" s="17"/>
      <c r="F45" s="17"/>
      <c r="G45" s="17"/>
      <c r="H45" s="18">
        <v>0</v>
      </c>
      <c r="I45" s="25">
        <v>0</v>
      </c>
    </row>
    <row r="46" spans="1:9" s="16" customFormat="1" ht="21.75" customHeight="1" x14ac:dyDescent="0.25">
      <c r="A46" s="13"/>
      <c r="B46" s="37"/>
      <c r="C46" s="40" t="s">
        <v>65</v>
      </c>
      <c r="D46" s="17"/>
      <c r="E46" s="17"/>
      <c r="F46" s="17"/>
      <c r="G46" s="17"/>
      <c r="H46" s="18">
        <v>0</v>
      </c>
      <c r="I46" s="25">
        <v>0</v>
      </c>
    </row>
    <row r="47" spans="1:9" s="16" customFormat="1" ht="27.95" customHeight="1" x14ac:dyDescent="0.25">
      <c r="A47" s="13"/>
      <c r="B47" s="39"/>
      <c r="C47" s="38" t="s">
        <v>66</v>
      </c>
      <c r="D47" s="17"/>
      <c r="E47" s="17"/>
      <c r="F47" s="17"/>
      <c r="G47" s="17"/>
      <c r="H47" s="18">
        <v>0</v>
      </c>
      <c r="I47" s="25">
        <v>0</v>
      </c>
    </row>
    <row r="48" spans="1:9" s="16" customFormat="1" ht="27.95" customHeight="1" x14ac:dyDescent="0.25">
      <c r="A48" s="13"/>
      <c r="B48" s="82"/>
      <c r="C48" s="85"/>
      <c r="D48" s="41"/>
      <c r="E48" s="41"/>
      <c r="F48" s="41"/>
      <c r="G48" s="17"/>
      <c r="H48" s="18"/>
      <c r="I48" s="25"/>
    </row>
    <row r="49" spans="1:9" ht="31.5" customHeight="1" thickBot="1" x14ac:dyDescent="0.25">
      <c r="A49" s="2"/>
      <c r="B49" s="30"/>
      <c r="C49" s="138" t="s">
        <v>124</v>
      </c>
      <c r="D49" s="21">
        <v>217197308</v>
      </c>
      <c r="E49" s="21">
        <v>0</v>
      </c>
      <c r="F49" s="21">
        <v>217197308</v>
      </c>
      <c r="G49" s="21">
        <v>144413442.80000001</v>
      </c>
      <c r="H49" s="21">
        <v>136219876.96000001</v>
      </c>
      <c r="I49" s="21">
        <v>72783865.199999988</v>
      </c>
    </row>
    <row r="50" spans="1:9" x14ac:dyDescent="0.2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">
      <c r="A51" s="2"/>
      <c r="B51" s="2"/>
      <c r="C51" s="2"/>
      <c r="D51" s="2"/>
      <c r="E51" s="2"/>
      <c r="F51" s="2"/>
      <c r="G51" s="2"/>
      <c r="H51" s="2"/>
      <c r="I51" s="2"/>
    </row>
    <row r="52" spans="1:9" ht="15" x14ac:dyDescent="0.25">
      <c r="A52" s="2"/>
      <c r="B52" s="2"/>
      <c r="C52" s="247" t="s">
        <v>202</v>
      </c>
      <c r="D52" s="247"/>
      <c r="E52" s="247"/>
      <c r="F52" s="248"/>
      <c r="G52" s="249"/>
      <c r="H52" s="255"/>
      <c r="I52" s="2"/>
    </row>
    <row r="53" spans="1:9" ht="15" x14ac:dyDescent="0.25">
      <c r="B53" s="2"/>
      <c r="C53" s="250"/>
      <c r="D53" s="250"/>
      <c r="E53" s="250"/>
      <c r="F53" s="251"/>
      <c r="G53" s="249"/>
      <c r="H53" s="247"/>
      <c r="I53" s="2"/>
    </row>
    <row r="54" spans="1:9" ht="15" x14ac:dyDescent="0.25">
      <c r="C54" s="250"/>
      <c r="D54" s="250"/>
      <c r="E54" s="250"/>
      <c r="F54" s="251"/>
      <c r="G54" s="249"/>
      <c r="H54" s="247"/>
      <c r="I54" s="2"/>
    </row>
    <row r="55" spans="1:9" ht="15" x14ac:dyDescent="0.25">
      <c r="C55" s="252" t="s">
        <v>203</v>
      </c>
      <c r="D55" s="253" t="s">
        <v>204</v>
      </c>
      <c r="E55" s="254"/>
      <c r="F55" s="257"/>
      <c r="G55" s="255" t="s">
        <v>205</v>
      </c>
      <c r="H55" s="258"/>
      <c r="I55" s="2"/>
    </row>
    <row r="56" spans="1:9" ht="15" x14ac:dyDescent="0.25">
      <c r="C56" s="252"/>
      <c r="D56" s="253"/>
      <c r="E56" s="254"/>
      <c r="F56" s="257"/>
      <c r="G56" s="255"/>
      <c r="H56" s="258"/>
    </row>
    <row r="57" spans="1:9" ht="15" x14ac:dyDescent="0.25">
      <c r="C57" s="252"/>
      <c r="D57" s="253"/>
      <c r="E57" s="254"/>
      <c r="F57" s="257"/>
      <c r="G57" s="255"/>
      <c r="H57" s="258"/>
    </row>
    <row r="58" spans="1:9" ht="15" x14ac:dyDescent="0.25">
      <c r="C58" s="252"/>
      <c r="D58" s="253"/>
      <c r="E58" s="254"/>
      <c r="F58" s="257"/>
      <c r="G58" s="255"/>
      <c r="H58" s="258"/>
    </row>
    <row r="59" spans="1:9" ht="15" x14ac:dyDescent="0.25">
      <c r="C59" s="253"/>
      <c r="D59" s="252"/>
      <c r="E59" s="256"/>
      <c r="F59" s="257"/>
      <c r="G59" s="253"/>
      <c r="H59" s="259"/>
    </row>
    <row r="60" spans="1:9" ht="15" x14ac:dyDescent="0.25">
      <c r="C60" s="252"/>
      <c r="D60" s="252"/>
      <c r="E60" s="256"/>
      <c r="F60" s="257"/>
      <c r="G60" s="253"/>
      <c r="H60" s="258"/>
    </row>
    <row r="61" spans="1:9" ht="15" x14ac:dyDescent="0.25">
      <c r="C61" s="252" t="s">
        <v>206</v>
      </c>
      <c r="D61" s="252" t="s">
        <v>207</v>
      </c>
      <c r="E61" s="256"/>
      <c r="F61" s="257"/>
      <c r="G61" s="253" t="s">
        <v>208</v>
      </c>
      <c r="H61" s="258"/>
    </row>
    <row r="62" spans="1:9" ht="15" x14ac:dyDescent="0.25">
      <c r="C62" s="252" t="s">
        <v>209</v>
      </c>
      <c r="D62" s="252" t="s">
        <v>210</v>
      </c>
      <c r="E62" s="256"/>
      <c r="F62" s="252"/>
      <c r="G62" s="252" t="s">
        <v>211</v>
      </c>
      <c r="H62" s="250"/>
    </row>
  </sheetData>
  <mergeCells count="17">
    <mergeCell ref="B13:C13"/>
    <mergeCell ref="B23:C23"/>
    <mergeCell ref="B32:C32"/>
    <mergeCell ref="B43:C43"/>
    <mergeCell ref="B8:C11"/>
    <mergeCell ref="B2:I2"/>
    <mergeCell ref="B3:I3"/>
    <mergeCell ref="B4:I4"/>
    <mergeCell ref="B5:I5"/>
    <mergeCell ref="B6:I6"/>
    <mergeCell ref="I8:I10"/>
    <mergeCell ref="D9:D10"/>
    <mergeCell ref="E9:E10"/>
    <mergeCell ref="F9:F10"/>
    <mergeCell ref="G9:G10"/>
    <mergeCell ref="H9:H10"/>
    <mergeCell ref="D8:H8"/>
  </mergeCells>
  <printOptions horizontalCentered="1" verticalCentered="1"/>
  <pageMargins left="0.55118110236220474" right="0" top="0.98425196850393704" bottom="0.98425196850393704" header="0" footer="0"/>
  <pageSetup scale="4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I60"/>
  <sheetViews>
    <sheetView view="pageBreakPreview" zoomScale="60" zoomScaleNormal="100" workbookViewId="0">
      <selection activeCell="B2" sqref="B2:I46"/>
    </sheetView>
  </sheetViews>
  <sheetFormatPr baseColWidth="10" defaultColWidth="11.42578125" defaultRowHeight="14.25" x14ac:dyDescent="0.2"/>
  <cols>
    <col min="1" max="1" width="2.85546875" style="48" customWidth="1"/>
    <col min="2" max="2" width="6.5703125" style="48" customWidth="1"/>
    <col min="3" max="3" width="66.42578125" style="48" customWidth="1"/>
    <col min="4" max="4" width="16.85546875" style="48" bestFit="1" customWidth="1"/>
    <col min="5" max="5" width="20" style="48" customWidth="1"/>
    <col min="6" max="9" width="16.85546875" style="48" bestFit="1" customWidth="1"/>
    <col min="10" max="16384" width="11.42578125" style="48"/>
  </cols>
  <sheetData>
    <row r="1" spans="1:9" x14ac:dyDescent="0.2">
      <c r="A1" s="47"/>
      <c r="B1" s="47"/>
      <c r="C1" s="47"/>
    </row>
    <row r="2" spans="1:9" ht="15.75" x14ac:dyDescent="0.25">
      <c r="A2" s="47"/>
      <c r="B2" s="196" t="s">
        <v>26</v>
      </c>
      <c r="C2" s="197"/>
      <c r="D2" s="197"/>
      <c r="E2" s="197"/>
      <c r="F2" s="197"/>
      <c r="G2" s="197"/>
      <c r="H2" s="197"/>
      <c r="I2" s="198"/>
    </row>
    <row r="3" spans="1:9" ht="15.75" x14ac:dyDescent="0.25">
      <c r="A3" s="47"/>
      <c r="B3" s="199" t="s">
        <v>130</v>
      </c>
      <c r="C3" s="200"/>
      <c r="D3" s="200"/>
      <c r="E3" s="200"/>
      <c r="F3" s="200"/>
      <c r="G3" s="200"/>
      <c r="H3" s="200"/>
      <c r="I3" s="201"/>
    </row>
    <row r="4" spans="1:9" ht="15.75" x14ac:dyDescent="0.25">
      <c r="A4" s="47"/>
      <c r="B4" s="199" t="s">
        <v>201</v>
      </c>
      <c r="C4" s="200"/>
      <c r="D4" s="200"/>
      <c r="E4" s="200"/>
      <c r="F4" s="200"/>
      <c r="G4" s="200"/>
      <c r="H4" s="200"/>
      <c r="I4" s="201"/>
    </row>
    <row r="5" spans="1:9" x14ac:dyDescent="0.2">
      <c r="A5" s="47"/>
      <c r="B5" s="55"/>
      <c r="C5" s="59"/>
      <c r="D5" s="59" t="s">
        <v>27</v>
      </c>
      <c r="E5" s="59"/>
      <c r="F5" s="59"/>
      <c r="G5" s="59"/>
      <c r="H5" s="59"/>
      <c r="I5" s="92"/>
    </row>
    <row r="6" spans="1:9" ht="18.75" customHeight="1" x14ac:dyDescent="0.25">
      <c r="A6" s="47"/>
      <c r="B6" s="93"/>
      <c r="C6" s="94"/>
      <c r="D6" s="94"/>
      <c r="E6" s="94"/>
      <c r="F6" s="94"/>
      <c r="G6" s="94"/>
      <c r="H6" s="94"/>
      <c r="I6" s="95"/>
    </row>
    <row r="7" spans="1:9" ht="15" customHeight="1" x14ac:dyDescent="0.25">
      <c r="A7" s="47"/>
      <c r="B7" s="96"/>
      <c r="C7" s="97"/>
      <c r="D7" s="97"/>
      <c r="E7" s="97"/>
      <c r="F7" s="97"/>
      <c r="G7" s="97"/>
      <c r="H7" s="97"/>
      <c r="I7" s="98"/>
    </row>
    <row r="8" spans="1:9" x14ac:dyDescent="0.2">
      <c r="A8" s="47"/>
      <c r="B8" s="47"/>
      <c r="C8" s="49"/>
    </row>
    <row r="9" spans="1:9" x14ac:dyDescent="0.2">
      <c r="A9" s="47"/>
      <c r="B9" s="166" t="s">
        <v>116</v>
      </c>
      <c r="C9" s="167"/>
      <c r="D9" s="172" t="s">
        <v>117</v>
      </c>
      <c r="E9" s="172"/>
      <c r="F9" s="172"/>
      <c r="G9" s="172"/>
      <c r="H9" s="173"/>
      <c r="I9" s="167" t="s">
        <v>118</v>
      </c>
    </row>
    <row r="10" spans="1:9" x14ac:dyDescent="0.2">
      <c r="B10" s="168"/>
      <c r="C10" s="169"/>
      <c r="D10" s="175" t="s">
        <v>119</v>
      </c>
      <c r="E10" s="176" t="s">
        <v>120</v>
      </c>
      <c r="F10" s="159" t="s">
        <v>121</v>
      </c>
      <c r="G10" s="159" t="s">
        <v>21</v>
      </c>
      <c r="H10" s="159" t="s">
        <v>23</v>
      </c>
      <c r="I10" s="202"/>
    </row>
    <row r="11" spans="1:9" x14ac:dyDescent="0.2">
      <c r="B11" s="168"/>
      <c r="C11" s="169"/>
      <c r="D11" s="175"/>
      <c r="E11" s="176"/>
      <c r="F11" s="159"/>
      <c r="G11" s="159"/>
      <c r="H11" s="159"/>
      <c r="I11" s="202"/>
    </row>
    <row r="12" spans="1:9" x14ac:dyDescent="0.2">
      <c r="B12" s="170"/>
      <c r="C12" s="171"/>
      <c r="D12" s="50">
        <v>1</v>
      </c>
      <c r="E12" s="51">
        <v>2</v>
      </c>
      <c r="F12" s="51" t="s">
        <v>122</v>
      </c>
      <c r="G12" s="51">
        <v>4</v>
      </c>
      <c r="H12" s="51">
        <v>5</v>
      </c>
      <c r="I12" s="52" t="s">
        <v>123</v>
      </c>
    </row>
    <row r="13" spans="1:9" x14ac:dyDescent="0.2">
      <c r="B13" s="53"/>
      <c r="C13" s="54"/>
      <c r="D13" s="99"/>
      <c r="E13" s="99"/>
      <c r="F13" s="99"/>
      <c r="G13" s="53"/>
      <c r="H13" s="99"/>
      <c r="I13" s="100"/>
    </row>
    <row r="14" spans="1:9" x14ac:dyDescent="0.2">
      <c r="B14" s="101" t="s">
        <v>131</v>
      </c>
      <c r="C14" s="57"/>
      <c r="D14" s="102"/>
      <c r="E14" s="102"/>
      <c r="F14" s="102"/>
      <c r="G14" s="55"/>
      <c r="H14" s="102"/>
      <c r="I14" s="92"/>
    </row>
    <row r="15" spans="1:9" x14ac:dyDescent="0.2">
      <c r="B15" s="70"/>
      <c r="C15" s="57" t="s">
        <v>132</v>
      </c>
      <c r="D15" s="102"/>
      <c r="E15" s="102"/>
      <c r="F15" s="102"/>
      <c r="G15" s="55"/>
      <c r="H15" s="102"/>
      <c r="I15" s="92"/>
    </row>
    <row r="16" spans="1:9" x14ac:dyDescent="0.2">
      <c r="B16" s="70"/>
      <c r="C16" s="57" t="s">
        <v>133</v>
      </c>
      <c r="D16" s="102"/>
      <c r="E16" s="102"/>
      <c r="F16" s="102"/>
      <c r="G16" s="55"/>
      <c r="H16" s="102"/>
      <c r="I16" s="92"/>
    </row>
    <row r="17" spans="2:9" x14ac:dyDescent="0.2">
      <c r="B17" s="70"/>
      <c r="C17" s="57" t="s">
        <v>134</v>
      </c>
      <c r="D17" s="102"/>
      <c r="E17" s="102"/>
      <c r="F17" s="102"/>
      <c r="G17" s="55"/>
      <c r="H17" s="102"/>
      <c r="I17" s="92"/>
    </row>
    <row r="18" spans="2:9" x14ac:dyDescent="0.2">
      <c r="B18" s="101" t="s">
        <v>135</v>
      </c>
      <c r="D18" s="102"/>
      <c r="E18" s="102"/>
      <c r="F18" s="102"/>
      <c r="G18" s="55"/>
      <c r="H18" s="102"/>
      <c r="I18" s="92"/>
    </row>
    <row r="19" spans="2:9" x14ac:dyDescent="0.2">
      <c r="B19" s="70"/>
      <c r="C19" s="57" t="s">
        <v>136</v>
      </c>
      <c r="D19" s="132">
        <v>217197308</v>
      </c>
      <c r="E19" s="132">
        <v>0</v>
      </c>
      <c r="F19" s="132">
        <v>217197308</v>
      </c>
      <c r="G19" s="132">
        <v>144413442.80000001</v>
      </c>
      <c r="H19" s="132">
        <v>136219876.96000001</v>
      </c>
      <c r="I19" s="133">
        <v>72783865.199999988</v>
      </c>
    </row>
    <row r="20" spans="2:9" x14ac:dyDescent="0.2">
      <c r="B20" s="70"/>
      <c r="C20" s="57" t="s">
        <v>137</v>
      </c>
      <c r="D20" s="102"/>
      <c r="E20" s="102"/>
      <c r="F20" s="102"/>
      <c r="G20" s="55"/>
      <c r="H20" s="102"/>
      <c r="I20" s="92"/>
    </row>
    <row r="21" spans="2:9" x14ac:dyDescent="0.2">
      <c r="B21" s="70"/>
      <c r="C21" s="57" t="s">
        <v>138</v>
      </c>
      <c r="D21" s="102"/>
      <c r="E21" s="102"/>
      <c r="F21" s="102"/>
      <c r="G21" s="55"/>
      <c r="H21" s="102"/>
      <c r="I21" s="92"/>
    </row>
    <row r="22" spans="2:9" x14ac:dyDescent="0.2">
      <c r="B22" s="70"/>
      <c r="C22" s="57" t="s">
        <v>139</v>
      </c>
      <c r="D22" s="102"/>
      <c r="E22" s="102"/>
      <c r="F22" s="102"/>
      <c r="G22" s="55"/>
      <c r="H22" s="102"/>
      <c r="I22" s="92"/>
    </row>
    <row r="23" spans="2:9" x14ac:dyDescent="0.2">
      <c r="B23" s="70"/>
      <c r="C23" s="57" t="s">
        <v>140</v>
      </c>
      <c r="D23" s="102"/>
      <c r="E23" s="102"/>
      <c r="F23" s="102"/>
      <c r="G23" s="55"/>
      <c r="H23" s="102"/>
      <c r="I23" s="92"/>
    </row>
    <row r="24" spans="2:9" x14ac:dyDescent="0.2">
      <c r="B24" s="101"/>
      <c r="C24" s="57" t="s">
        <v>141</v>
      </c>
      <c r="D24" s="102"/>
      <c r="E24" s="102"/>
      <c r="F24" s="102"/>
      <c r="G24" s="55"/>
      <c r="H24" s="102"/>
      <c r="I24" s="92"/>
    </row>
    <row r="25" spans="2:9" x14ac:dyDescent="0.2">
      <c r="B25" s="70"/>
      <c r="C25" s="57" t="s">
        <v>142</v>
      </c>
      <c r="D25" s="102"/>
      <c r="E25" s="102"/>
      <c r="F25" s="102"/>
      <c r="G25" s="55"/>
      <c r="H25" s="102"/>
      <c r="I25" s="92"/>
    </row>
    <row r="26" spans="2:9" x14ac:dyDescent="0.2">
      <c r="B26" s="70"/>
      <c r="C26" s="57" t="s">
        <v>143</v>
      </c>
      <c r="D26" s="102"/>
      <c r="E26" s="102"/>
      <c r="F26" s="102"/>
      <c r="G26" s="55"/>
      <c r="H26" s="102"/>
      <c r="I26" s="92"/>
    </row>
    <row r="27" spans="2:9" x14ac:dyDescent="0.2">
      <c r="B27" s="101" t="s">
        <v>144</v>
      </c>
      <c r="D27" s="102"/>
      <c r="E27" s="102"/>
      <c r="F27" s="102"/>
      <c r="G27" s="55"/>
      <c r="H27" s="102"/>
      <c r="I27" s="92"/>
    </row>
    <row r="28" spans="2:9" x14ac:dyDescent="0.2">
      <c r="B28" s="70"/>
      <c r="C28" s="57" t="s">
        <v>145</v>
      </c>
      <c r="D28" s="102"/>
      <c r="E28" s="102"/>
      <c r="F28" s="102"/>
      <c r="G28" s="55"/>
      <c r="H28" s="102"/>
      <c r="I28" s="92"/>
    </row>
    <row r="29" spans="2:9" x14ac:dyDescent="0.2">
      <c r="B29" s="70"/>
      <c r="C29" s="57" t="s">
        <v>146</v>
      </c>
      <c r="D29" s="102"/>
      <c r="E29" s="102"/>
      <c r="F29" s="102"/>
      <c r="G29" s="55"/>
      <c r="H29" s="102"/>
      <c r="I29" s="92"/>
    </row>
    <row r="30" spans="2:9" x14ac:dyDescent="0.2">
      <c r="B30" s="70"/>
      <c r="C30" s="57" t="s">
        <v>147</v>
      </c>
      <c r="D30" s="102"/>
      <c r="E30" s="102"/>
      <c r="F30" s="102"/>
      <c r="G30" s="55"/>
      <c r="H30" s="102"/>
      <c r="I30" s="92"/>
    </row>
    <row r="31" spans="2:9" x14ac:dyDescent="0.2">
      <c r="B31" s="101" t="s">
        <v>148</v>
      </c>
      <c r="C31" s="59"/>
      <c r="D31" s="102"/>
      <c r="E31" s="102"/>
      <c r="F31" s="102"/>
      <c r="G31" s="55"/>
      <c r="H31" s="102"/>
      <c r="I31" s="92"/>
    </row>
    <row r="32" spans="2:9" x14ac:dyDescent="0.2">
      <c r="B32" s="70"/>
      <c r="C32" s="57" t="s">
        <v>149</v>
      </c>
      <c r="D32" s="102"/>
      <c r="E32" s="102"/>
      <c r="F32" s="102"/>
      <c r="G32" s="55"/>
      <c r="H32" s="102"/>
      <c r="I32" s="92"/>
    </row>
    <row r="33" spans="2:9" x14ac:dyDescent="0.2">
      <c r="B33" s="101"/>
      <c r="C33" s="57" t="s">
        <v>150</v>
      </c>
      <c r="D33" s="102"/>
      <c r="E33" s="102"/>
      <c r="F33" s="102"/>
      <c r="G33" s="55"/>
      <c r="H33" s="102"/>
      <c r="I33" s="92"/>
    </row>
    <row r="34" spans="2:9" x14ac:dyDescent="0.2">
      <c r="B34" s="101" t="s">
        <v>151</v>
      </c>
      <c r="C34" s="57"/>
      <c r="D34" s="102"/>
      <c r="E34" s="102"/>
      <c r="F34" s="102"/>
      <c r="G34" s="55"/>
      <c r="H34" s="102"/>
      <c r="I34" s="92"/>
    </row>
    <row r="35" spans="2:9" x14ac:dyDescent="0.2">
      <c r="B35" s="70"/>
      <c r="C35" s="57" t="s">
        <v>152</v>
      </c>
      <c r="D35" s="102"/>
      <c r="E35" s="102"/>
      <c r="F35" s="102"/>
      <c r="G35" s="55"/>
      <c r="H35" s="102"/>
      <c r="I35" s="92"/>
    </row>
    <row r="36" spans="2:9" x14ac:dyDescent="0.2">
      <c r="B36" s="70"/>
      <c r="C36" s="57" t="s">
        <v>153</v>
      </c>
      <c r="D36" s="102"/>
      <c r="E36" s="102"/>
      <c r="F36" s="102"/>
      <c r="G36" s="55"/>
      <c r="H36" s="102"/>
      <c r="I36" s="92"/>
    </row>
    <row r="37" spans="2:9" x14ac:dyDescent="0.2">
      <c r="B37" s="70"/>
      <c r="C37" s="57" t="s">
        <v>154</v>
      </c>
      <c r="D37" s="102"/>
      <c r="E37" s="102"/>
      <c r="F37" s="102"/>
      <c r="G37" s="55"/>
      <c r="H37" s="102"/>
      <c r="I37" s="92"/>
    </row>
    <row r="38" spans="2:9" x14ac:dyDescent="0.2">
      <c r="B38" s="70"/>
      <c r="C38" s="57" t="s">
        <v>155</v>
      </c>
      <c r="D38" s="102"/>
      <c r="E38" s="102"/>
      <c r="F38" s="102"/>
      <c r="G38" s="55"/>
      <c r="H38" s="102"/>
      <c r="I38" s="92"/>
    </row>
    <row r="39" spans="2:9" x14ac:dyDescent="0.2">
      <c r="B39" s="101" t="s">
        <v>156</v>
      </c>
      <c r="D39" s="102"/>
      <c r="E39" s="102"/>
      <c r="F39" s="102"/>
      <c r="G39" s="55"/>
      <c r="H39" s="102"/>
      <c r="I39" s="92"/>
    </row>
    <row r="40" spans="2:9" x14ac:dyDescent="0.2">
      <c r="B40" s="70"/>
      <c r="C40" s="57" t="s">
        <v>157</v>
      </c>
      <c r="D40" s="102"/>
      <c r="E40" s="102"/>
      <c r="F40" s="102"/>
      <c r="G40" s="55"/>
      <c r="H40" s="102"/>
      <c r="I40" s="92"/>
    </row>
    <row r="41" spans="2:9" x14ac:dyDescent="0.2">
      <c r="B41" s="70"/>
      <c r="C41" s="57" t="s">
        <v>158</v>
      </c>
      <c r="D41" s="102"/>
      <c r="E41" s="102"/>
      <c r="F41" s="102"/>
      <c r="G41" s="55"/>
      <c r="H41" s="102"/>
      <c r="I41" s="92"/>
    </row>
    <row r="42" spans="2:9" x14ac:dyDescent="0.2">
      <c r="B42" s="70"/>
      <c r="C42" s="57" t="s">
        <v>159</v>
      </c>
      <c r="D42" s="102"/>
      <c r="E42" s="102"/>
      <c r="F42" s="102"/>
      <c r="G42" s="55"/>
      <c r="H42" s="102"/>
      <c r="I42" s="92"/>
    </row>
    <row r="43" spans="2:9" x14ac:dyDescent="0.2">
      <c r="B43" s="70"/>
      <c r="C43" s="57" t="s">
        <v>160</v>
      </c>
      <c r="D43" s="102"/>
      <c r="E43" s="102"/>
      <c r="F43" s="102"/>
      <c r="G43" s="55"/>
      <c r="H43" s="102"/>
      <c r="I43" s="92"/>
    </row>
    <row r="44" spans="2:9" x14ac:dyDescent="0.2">
      <c r="B44" s="101"/>
      <c r="C44" s="57"/>
      <c r="D44" s="102"/>
      <c r="E44" s="102"/>
      <c r="F44" s="102"/>
      <c r="G44" s="55"/>
      <c r="H44" s="102"/>
      <c r="I44" s="92"/>
    </row>
    <row r="45" spans="2:9" x14ac:dyDescent="0.2">
      <c r="B45" s="70"/>
      <c r="C45" s="57"/>
      <c r="D45" s="102"/>
      <c r="E45" s="102"/>
      <c r="F45" s="102"/>
      <c r="G45" s="55"/>
      <c r="H45" s="102"/>
      <c r="I45" s="92"/>
    </row>
    <row r="46" spans="2:9" x14ac:dyDescent="0.2">
      <c r="B46" s="103"/>
      <c r="C46" s="61" t="s">
        <v>124</v>
      </c>
      <c r="D46" s="260">
        <v>217197308</v>
      </c>
      <c r="E46" s="260">
        <v>0</v>
      </c>
      <c r="F46" s="260">
        <v>217197308</v>
      </c>
      <c r="G46" s="261">
        <v>144413442.80000001</v>
      </c>
      <c r="H46" s="260">
        <v>136219876.96000001</v>
      </c>
      <c r="I46" s="262">
        <v>72783865.199999988</v>
      </c>
    </row>
    <row r="50" spans="3:9" ht="15" x14ac:dyDescent="0.25">
      <c r="C50" s="247" t="s">
        <v>202</v>
      </c>
      <c r="D50" s="247"/>
      <c r="E50" s="247"/>
      <c r="F50" s="248"/>
      <c r="G50" s="249"/>
      <c r="H50" s="255"/>
      <c r="I50" s="2"/>
    </row>
    <row r="51" spans="3:9" ht="15" x14ac:dyDescent="0.25">
      <c r="C51" s="250"/>
      <c r="D51" s="250"/>
      <c r="E51" s="250"/>
      <c r="F51" s="251"/>
      <c r="G51" s="249"/>
      <c r="H51" s="247"/>
      <c r="I51" s="2"/>
    </row>
    <row r="52" spans="3:9" ht="15" x14ac:dyDescent="0.25">
      <c r="C52" s="250"/>
      <c r="D52" s="250"/>
      <c r="E52" s="250"/>
      <c r="F52" s="251"/>
      <c r="G52" s="249"/>
      <c r="H52" s="247"/>
      <c r="I52" s="2"/>
    </row>
    <row r="53" spans="3:9" ht="15" x14ac:dyDescent="0.25">
      <c r="C53" s="252" t="s">
        <v>203</v>
      </c>
      <c r="D53" s="253" t="s">
        <v>204</v>
      </c>
      <c r="E53" s="254"/>
      <c r="F53" s="257"/>
      <c r="G53" s="255" t="s">
        <v>205</v>
      </c>
      <c r="H53" s="258"/>
      <c r="I53" s="2"/>
    </row>
    <row r="54" spans="3:9" ht="15" x14ac:dyDescent="0.25">
      <c r="C54" s="252"/>
      <c r="D54" s="253"/>
      <c r="E54" s="254"/>
      <c r="F54" s="257"/>
      <c r="G54" s="255"/>
      <c r="H54" s="258"/>
      <c r="I54" s="3"/>
    </row>
    <row r="55" spans="3:9" ht="15" x14ac:dyDescent="0.25">
      <c r="C55" s="252"/>
      <c r="D55" s="253"/>
      <c r="E55" s="254"/>
      <c r="F55" s="257"/>
      <c r="G55" s="255"/>
      <c r="H55" s="258"/>
      <c r="I55" s="3"/>
    </row>
    <row r="56" spans="3:9" ht="15" x14ac:dyDescent="0.25">
      <c r="C56" s="252"/>
      <c r="D56" s="253"/>
      <c r="E56" s="254"/>
      <c r="F56" s="257"/>
      <c r="G56" s="255"/>
      <c r="H56" s="258"/>
      <c r="I56" s="3"/>
    </row>
    <row r="57" spans="3:9" ht="15" x14ac:dyDescent="0.25">
      <c r="C57" s="253"/>
      <c r="D57" s="252"/>
      <c r="E57" s="256"/>
      <c r="F57" s="257"/>
      <c r="G57" s="253"/>
      <c r="H57" s="259"/>
      <c r="I57" s="3"/>
    </row>
    <row r="58" spans="3:9" ht="15" x14ac:dyDescent="0.25">
      <c r="C58" s="252"/>
      <c r="D58" s="252"/>
      <c r="E58" s="256"/>
      <c r="F58" s="257"/>
      <c r="G58" s="253"/>
      <c r="H58" s="258"/>
      <c r="I58" s="3"/>
    </row>
    <row r="59" spans="3:9" ht="15" x14ac:dyDescent="0.25">
      <c r="C59" s="252" t="s">
        <v>206</v>
      </c>
      <c r="D59" s="252" t="s">
        <v>207</v>
      </c>
      <c r="E59" s="256"/>
      <c r="F59" s="257"/>
      <c r="G59" s="253" t="s">
        <v>208</v>
      </c>
      <c r="H59" s="258"/>
      <c r="I59" s="3"/>
    </row>
    <row r="60" spans="3:9" ht="15" x14ac:dyDescent="0.25">
      <c r="C60" s="252" t="s">
        <v>209</v>
      </c>
      <c r="D60" s="252" t="s">
        <v>210</v>
      </c>
      <c r="E60" s="256"/>
      <c r="F60" s="252"/>
      <c r="G60" s="252" t="s">
        <v>211</v>
      </c>
      <c r="H60" s="250"/>
      <c r="I60" s="3"/>
    </row>
  </sheetData>
  <mergeCells count="11">
    <mergeCell ref="H10:H11"/>
    <mergeCell ref="B2:I2"/>
    <mergeCell ref="B3:I3"/>
    <mergeCell ref="B4:I4"/>
    <mergeCell ref="B9:C12"/>
    <mergeCell ref="D9:H9"/>
    <mergeCell ref="I9:I11"/>
    <mergeCell ref="D10:D11"/>
    <mergeCell ref="E10:E11"/>
    <mergeCell ref="F10:F11"/>
    <mergeCell ref="G10:G11"/>
  </mergeCells>
  <pageMargins left="0.7" right="0.7" top="0.75" bottom="0.75" header="0.3" footer="0.3"/>
  <pageSetup scale="5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H60"/>
  <sheetViews>
    <sheetView view="pageBreakPreview" zoomScale="60" zoomScaleNormal="100" workbookViewId="0">
      <selection activeCell="B2" sqref="B2:F43"/>
    </sheetView>
  </sheetViews>
  <sheetFormatPr baseColWidth="10" defaultColWidth="11.42578125" defaultRowHeight="12" x14ac:dyDescent="0.2"/>
  <cols>
    <col min="1" max="1" width="2.85546875" style="105" customWidth="1"/>
    <col min="2" max="2" width="6.5703125" style="105" customWidth="1"/>
    <col min="3" max="3" width="66.42578125" style="105" customWidth="1"/>
    <col min="4" max="4" width="56.42578125" style="105" customWidth="1"/>
    <col min="5" max="5" width="32.5703125" style="105" customWidth="1"/>
    <col min="6" max="6" width="31.42578125" style="105" customWidth="1"/>
    <col min="7" max="7" width="11.42578125" style="105"/>
    <col min="8" max="8" width="13.42578125" style="105" bestFit="1" customWidth="1"/>
    <col min="9" max="16384" width="11.42578125" style="105"/>
  </cols>
  <sheetData>
    <row r="1" spans="1:8" x14ac:dyDescent="0.2">
      <c r="A1" s="104"/>
      <c r="B1" s="104"/>
      <c r="C1" s="104"/>
    </row>
    <row r="2" spans="1:8" ht="15.75" x14ac:dyDescent="0.25">
      <c r="A2" s="104"/>
      <c r="B2" s="196" t="s">
        <v>26</v>
      </c>
      <c r="C2" s="197"/>
      <c r="D2" s="197"/>
      <c r="E2" s="197"/>
      <c r="F2" s="198"/>
    </row>
    <row r="3" spans="1:8" ht="15.75" x14ac:dyDescent="0.25">
      <c r="A3" s="104"/>
      <c r="B3" s="199" t="s">
        <v>161</v>
      </c>
      <c r="C3" s="200"/>
      <c r="D3" s="200"/>
      <c r="E3" s="200"/>
      <c r="F3" s="201"/>
    </row>
    <row r="4" spans="1:8" ht="15.75" x14ac:dyDescent="0.25">
      <c r="A4" s="104"/>
      <c r="B4" s="199" t="s">
        <v>201</v>
      </c>
      <c r="C4" s="200"/>
      <c r="D4" s="200"/>
      <c r="E4" s="200"/>
      <c r="F4" s="201"/>
    </row>
    <row r="5" spans="1:8" ht="15.75" x14ac:dyDescent="0.25">
      <c r="A5" s="104"/>
      <c r="B5" s="89"/>
      <c r="C5" s="128" t="s">
        <v>27</v>
      </c>
      <c r="D5" s="90"/>
      <c r="E5" s="90"/>
      <c r="F5" s="91"/>
    </row>
    <row r="6" spans="1:8" ht="15.75" x14ac:dyDescent="0.25">
      <c r="A6" s="104"/>
      <c r="B6" s="93"/>
      <c r="C6" s="94"/>
      <c r="D6" s="94"/>
      <c r="E6" s="94"/>
      <c r="F6" s="95"/>
    </row>
    <row r="7" spans="1:8" ht="15.75" x14ac:dyDescent="0.25">
      <c r="A7" s="104"/>
      <c r="B7" s="96"/>
      <c r="C7" s="97"/>
      <c r="D7" s="97"/>
      <c r="E7" s="97"/>
      <c r="F7" s="98"/>
    </row>
    <row r="8" spans="1:8" x14ac:dyDescent="0.2">
      <c r="A8" s="104"/>
      <c r="B8" s="104"/>
      <c r="C8" s="106"/>
    </row>
    <row r="9" spans="1:8" x14ac:dyDescent="0.2">
      <c r="A9" s="104"/>
      <c r="B9" s="166" t="s">
        <v>116</v>
      </c>
      <c r="C9" s="203"/>
      <c r="D9" s="206" t="s">
        <v>162</v>
      </c>
      <c r="E9" s="206" t="s">
        <v>21</v>
      </c>
      <c r="F9" s="206" t="s">
        <v>163</v>
      </c>
    </row>
    <row r="10" spans="1:8" x14ac:dyDescent="0.2">
      <c r="B10" s="168"/>
      <c r="C10" s="204"/>
      <c r="D10" s="207"/>
      <c r="E10" s="207"/>
      <c r="F10" s="207"/>
    </row>
    <row r="11" spans="1:8" x14ac:dyDescent="0.2">
      <c r="B11" s="170"/>
      <c r="C11" s="205"/>
      <c r="D11" s="208"/>
      <c r="E11" s="208"/>
      <c r="F11" s="208"/>
    </row>
    <row r="12" spans="1:8" ht="12.75" thickBot="1" x14ac:dyDescent="0.25">
      <c r="B12" s="64"/>
      <c r="C12" s="57"/>
      <c r="D12" s="69"/>
      <c r="E12" s="69"/>
      <c r="F12" s="69"/>
    </row>
    <row r="13" spans="1:8" ht="12.75" thickBot="1" x14ac:dyDescent="0.25">
      <c r="B13" s="107"/>
      <c r="C13" s="108" t="s">
        <v>164</v>
      </c>
      <c r="D13" s="131">
        <v>217197308</v>
      </c>
      <c r="E13" s="131">
        <v>170276125</v>
      </c>
      <c r="F13" s="131">
        <v>170276125</v>
      </c>
      <c r="G13" s="137"/>
    </row>
    <row r="14" spans="1:8" x14ac:dyDescent="0.2">
      <c r="B14" s="111"/>
      <c r="C14" s="112" t="s">
        <v>165</v>
      </c>
      <c r="D14" s="129">
        <v>217197308</v>
      </c>
      <c r="E14" s="129">
        <v>170276125</v>
      </c>
      <c r="F14" s="129">
        <v>170276125</v>
      </c>
    </row>
    <row r="15" spans="1:8" x14ac:dyDescent="0.2">
      <c r="B15" s="103"/>
      <c r="C15" s="114" t="s">
        <v>166</v>
      </c>
      <c r="D15" s="115"/>
      <c r="E15" s="115"/>
      <c r="F15" s="115"/>
    </row>
    <row r="16" spans="1:8" ht="12.75" thickBot="1" x14ac:dyDescent="0.25">
      <c r="B16" s="64"/>
      <c r="C16" s="116"/>
      <c r="D16" s="63"/>
      <c r="E16" s="63"/>
      <c r="F16" s="63"/>
      <c r="H16" s="117"/>
    </row>
    <row r="17" spans="2:8" ht="12.75" thickBot="1" x14ac:dyDescent="0.25">
      <c r="B17" s="118"/>
      <c r="C17" s="119" t="s">
        <v>167</v>
      </c>
      <c r="D17" s="130">
        <v>217197308</v>
      </c>
      <c r="E17" s="130">
        <v>144413442.80000001</v>
      </c>
      <c r="F17" s="130">
        <v>136219876.96000001</v>
      </c>
      <c r="G17" s="137"/>
    </row>
    <row r="18" spans="2:8" x14ac:dyDescent="0.2">
      <c r="B18" s="111"/>
      <c r="C18" s="112" t="s">
        <v>168</v>
      </c>
      <c r="D18" s="129">
        <v>217197308</v>
      </c>
      <c r="E18" s="129">
        <v>144413442.80000001</v>
      </c>
      <c r="F18" s="129">
        <v>136219876.96000001</v>
      </c>
      <c r="G18" s="137"/>
    </row>
    <row r="19" spans="2:8" x14ac:dyDescent="0.2">
      <c r="B19" s="103"/>
      <c r="C19" s="114" t="s">
        <v>169</v>
      </c>
      <c r="D19" s="115">
        <v>0</v>
      </c>
      <c r="E19" s="115">
        <v>0</v>
      </c>
      <c r="F19" s="115">
        <v>0</v>
      </c>
      <c r="H19" s="139"/>
    </row>
    <row r="20" spans="2:8" ht="12.75" thickBot="1" x14ac:dyDescent="0.25">
      <c r="B20" s="64"/>
      <c r="C20" s="116"/>
      <c r="D20" s="63"/>
      <c r="E20" s="63"/>
      <c r="F20" s="63"/>
    </row>
    <row r="21" spans="2:8" ht="12.75" thickBot="1" x14ac:dyDescent="0.25">
      <c r="B21" s="118"/>
      <c r="C21" s="108" t="s">
        <v>170</v>
      </c>
      <c r="D21" s="131">
        <v>0</v>
      </c>
      <c r="E21" s="131">
        <v>25862682.199999988</v>
      </c>
      <c r="F21" s="131">
        <v>34056248.039999992</v>
      </c>
    </row>
    <row r="22" spans="2:8" x14ac:dyDescent="0.2">
      <c r="B22" s="111"/>
      <c r="C22" s="120"/>
      <c r="D22" s="113"/>
      <c r="E22" s="113"/>
      <c r="F22" s="113"/>
      <c r="H22" s="137"/>
    </row>
    <row r="23" spans="2:8" x14ac:dyDescent="0.2">
      <c r="B23" s="166" t="s">
        <v>116</v>
      </c>
      <c r="C23" s="203"/>
      <c r="D23" s="206" t="s">
        <v>162</v>
      </c>
      <c r="E23" s="206" t="s">
        <v>21</v>
      </c>
      <c r="F23" s="206" t="s">
        <v>163</v>
      </c>
      <c r="H23" s="137"/>
    </row>
    <row r="24" spans="2:8" x14ac:dyDescent="0.2">
      <c r="B24" s="168"/>
      <c r="C24" s="204"/>
      <c r="D24" s="207"/>
      <c r="E24" s="207"/>
      <c r="F24" s="207"/>
    </row>
    <row r="25" spans="2:8" x14ac:dyDescent="0.2">
      <c r="B25" s="170"/>
      <c r="C25" s="205"/>
      <c r="D25" s="208"/>
      <c r="E25" s="208"/>
      <c r="F25" s="208"/>
    </row>
    <row r="26" spans="2:8" ht="12.75" thickBot="1" x14ac:dyDescent="0.25">
      <c r="B26" s="64"/>
      <c r="C26" s="121"/>
      <c r="D26" s="63"/>
      <c r="E26" s="63"/>
      <c r="F26" s="63"/>
    </row>
    <row r="27" spans="2:8" ht="12.75" thickBot="1" x14ac:dyDescent="0.25">
      <c r="B27" s="118"/>
      <c r="C27" s="122" t="s">
        <v>171</v>
      </c>
      <c r="D27" s="131">
        <v>0</v>
      </c>
      <c r="E27" s="131">
        <v>25862682.199999988</v>
      </c>
      <c r="F27" s="131">
        <v>34056248.039999992</v>
      </c>
    </row>
    <row r="28" spans="2:8" ht="12.75" thickBot="1" x14ac:dyDescent="0.25">
      <c r="B28" s="70"/>
      <c r="C28" s="57"/>
      <c r="D28" s="69"/>
      <c r="E28" s="69"/>
      <c r="F28" s="69"/>
    </row>
    <row r="29" spans="2:8" ht="12.75" thickBot="1" x14ac:dyDescent="0.25">
      <c r="B29" s="118"/>
      <c r="C29" s="122" t="s">
        <v>172</v>
      </c>
      <c r="D29" s="109">
        <v>0</v>
      </c>
      <c r="E29" s="109">
        <v>0</v>
      </c>
      <c r="F29" s="110">
        <v>0</v>
      </c>
    </row>
    <row r="30" spans="2:8" ht="12.75" thickBot="1" x14ac:dyDescent="0.25">
      <c r="B30" s="70"/>
      <c r="C30" s="57"/>
      <c r="D30" s="69"/>
      <c r="E30" s="69"/>
      <c r="F30" s="69"/>
    </row>
    <row r="31" spans="2:8" ht="12.75" thickBot="1" x14ac:dyDescent="0.25">
      <c r="B31" s="118"/>
      <c r="C31" s="122" t="s">
        <v>173</v>
      </c>
      <c r="D31" s="131">
        <v>0</v>
      </c>
      <c r="E31" s="131">
        <v>25862682.199999988</v>
      </c>
      <c r="F31" s="131">
        <v>34056248.039999992</v>
      </c>
    </row>
    <row r="32" spans="2:8" x14ac:dyDescent="0.2">
      <c r="B32" s="111"/>
      <c r="C32" s="123"/>
      <c r="D32" s="113"/>
      <c r="E32" s="113"/>
      <c r="F32" s="113"/>
    </row>
    <row r="33" spans="2:6" x14ac:dyDescent="0.2">
      <c r="B33" s="166" t="s">
        <v>116</v>
      </c>
      <c r="C33" s="203"/>
      <c r="D33" s="206" t="s">
        <v>162</v>
      </c>
      <c r="E33" s="206" t="s">
        <v>21</v>
      </c>
      <c r="F33" s="206" t="s">
        <v>163</v>
      </c>
    </row>
    <row r="34" spans="2:6" x14ac:dyDescent="0.2">
      <c r="B34" s="168"/>
      <c r="C34" s="204"/>
      <c r="D34" s="207"/>
      <c r="E34" s="207"/>
      <c r="F34" s="207"/>
    </row>
    <row r="35" spans="2:6" x14ac:dyDescent="0.2">
      <c r="B35" s="170"/>
      <c r="C35" s="205"/>
      <c r="D35" s="208"/>
      <c r="E35" s="208"/>
      <c r="F35" s="208"/>
    </row>
    <row r="36" spans="2:6" x14ac:dyDescent="0.2">
      <c r="B36" s="103"/>
      <c r="C36" s="124"/>
      <c r="D36" s="115"/>
      <c r="E36" s="115"/>
      <c r="F36" s="115"/>
    </row>
    <row r="37" spans="2:6" x14ac:dyDescent="0.2">
      <c r="B37" s="103"/>
      <c r="C37" s="61" t="s">
        <v>174</v>
      </c>
      <c r="D37" s="115">
        <v>0</v>
      </c>
      <c r="E37" s="115">
        <v>0</v>
      </c>
      <c r="F37" s="115">
        <v>0</v>
      </c>
    </row>
    <row r="38" spans="2:6" x14ac:dyDescent="0.2">
      <c r="B38" s="103"/>
      <c r="C38" s="124"/>
      <c r="D38" s="115"/>
      <c r="E38" s="115"/>
      <c r="F38" s="115"/>
    </row>
    <row r="39" spans="2:6" x14ac:dyDescent="0.2">
      <c r="B39" s="103"/>
      <c r="C39" s="61" t="s">
        <v>175</v>
      </c>
      <c r="D39" s="115">
        <v>0</v>
      </c>
      <c r="E39" s="115">
        <v>0</v>
      </c>
      <c r="F39" s="115">
        <v>0</v>
      </c>
    </row>
    <row r="40" spans="2:6" ht="12.75" thickBot="1" x14ac:dyDescent="0.25">
      <c r="B40" s="64"/>
      <c r="C40" s="121"/>
      <c r="D40" s="63"/>
      <c r="E40" s="63"/>
      <c r="F40" s="63"/>
    </row>
    <row r="41" spans="2:6" ht="12.75" thickBot="1" x14ac:dyDescent="0.25">
      <c r="B41" s="118"/>
      <c r="C41" s="122" t="s">
        <v>176</v>
      </c>
      <c r="D41" s="109">
        <v>0</v>
      </c>
      <c r="E41" s="109">
        <v>0</v>
      </c>
      <c r="F41" s="110">
        <v>0</v>
      </c>
    </row>
    <row r="42" spans="2:6" x14ac:dyDescent="0.2">
      <c r="B42" s="111"/>
      <c r="C42" s="123"/>
      <c r="D42" s="113"/>
      <c r="E42" s="113"/>
      <c r="F42" s="113"/>
    </row>
    <row r="43" spans="2:6" x14ac:dyDescent="0.2">
      <c r="B43" s="103"/>
      <c r="C43" s="125" t="s">
        <v>177</v>
      </c>
      <c r="D43" s="115"/>
      <c r="E43" s="115"/>
      <c r="F43" s="115"/>
    </row>
    <row r="45" spans="2:6" ht="28.5" customHeight="1" x14ac:dyDescent="0.2">
      <c r="B45" s="126">
        <v>1</v>
      </c>
      <c r="C45" s="209" t="s">
        <v>178</v>
      </c>
      <c r="D45" s="209"/>
      <c r="E45" s="209"/>
      <c r="F45" s="209"/>
    </row>
    <row r="46" spans="2:6" ht="24" customHeight="1" x14ac:dyDescent="0.2">
      <c r="B46" s="127">
        <v>2</v>
      </c>
      <c r="C46" s="209" t="s">
        <v>179</v>
      </c>
      <c r="D46" s="209"/>
      <c r="E46" s="209"/>
      <c r="F46" s="209"/>
    </row>
    <row r="47" spans="2:6" x14ac:dyDescent="0.2">
      <c r="B47" s="127">
        <v>3</v>
      </c>
      <c r="C47" s="210" t="s">
        <v>180</v>
      </c>
      <c r="D47" s="210"/>
      <c r="E47" s="210"/>
      <c r="F47" s="210"/>
    </row>
    <row r="50" spans="3:5" ht="15" x14ac:dyDescent="0.25">
      <c r="C50" s="247" t="s">
        <v>202</v>
      </c>
      <c r="D50" s="247"/>
      <c r="E50" s="247"/>
    </row>
    <row r="51" spans="3:5" ht="15" x14ac:dyDescent="0.25">
      <c r="C51" s="250"/>
      <c r="D51" s="250"/>
      <c r="E51" s="250"/>
    </row>
    <row r="52" spans="3:5" ht="15" x14ac:dyDescent="0.25">
      <c r="C52" s="250"/>
      <c r="D52" s="250"/>
      <c r="E52" s="250"/>
    </row>
    <row r="53" spans="3:5" ht="15" x14ac:dyDescent="0.25">
      <c r="C53" s="252" t="s">
        <v>203</v>
      </c>
      <c r="D53" s="253" t="s">
        <v>204</v>
      </c>
      <c r="E53" s="255" t="s">
        <v>205</v>
      </c>
    </row>
    <row r="54" spans="3:5" ht="15" x14ac:dyDescent="0.25">
      <c r="C54" s="252"/>
      <c r="D54" s="253"/>
      <c r="E54" s="255"/>
    </row>
    <row r="55" spans="3:5" ht="15" x14ac:dyDescent="0.25">
      <c r="C55" s="252"/>
      <c r="D55" s="253"/>
      <c r="E55" s="255"/>
    </row>
    <row r="56" spans="3:5" ht="15" x14ac:dyDescent="0.25">
      <c r="C56" s="252"/>
      <c r="D56" s="253"/>
      <c r="E56" s="255"/>
    </row>
    <row r="57" spans="3:5" ht="15" x14ac:dyDescent="0.25">
      <c r="C57" s="253"/>
      <c r="D57" s="252"/>
      <c r="E57" s="253"/>
    </row>
    <row r="58" spans="3:5" ht="15" x14ac:dyDescent="0.25">
      <c r="C58" s="252"/>
      <c r="D58" s="252"/>
      <c r="E58" s="253"/>
    </row>
    <row r="59" spans="3:5" ht="15" x14ac:dyDescent="0.25">
      <c r="C59" s="252" t="s">
        <v>206</v>
      </c>
      <c r="D59" s="252" t="s">
        <v>207</v>
      </c>
      <c r="E59" s="253" t="s">
        <v>208</v>
      </c>
    </row>
    <row r="60" spans="3:5" ht="15" x14ac:dyDescent="0.25">
      <c r="C60" s="252" t="s">
        <v>209</v>
      </c>
      <c r="D60" s="252" t="s">
        <v>210</v>
      </c>
      <c r="E60" s="252" t="s">
        <v>211</v>
      </c>
    </row>
  </sheetData>
  <mergeCells count="18">
    <mergeCell ref="C45:F45"/>
    <mergeCell ref="C46:F46"/>
    <mergeCell ref="C47:F47"/>
    <mergeCell ref="B23:C25"/>
    <mergeCell ref="D23:D25"/>
    <mergeCell ref="E23:E25"/>
    <mergeCell ref="F23:F25"/>
    <mergeCell ref="B33:C35"/>
    <mergeCell ref="D33:D35"/>
    <mergeCell ref="E33:E35"/>
    <mergeCell ref="F33:F35"/>
    <mergeCell ref="B2:F2"/>
    <mergeCell ref="B3:F3"/>
    <mergeCell ref="B4:F4"/>
    <mergeCell ref="B9:C11"/>
    <mergeCell ref="D9:D11"/>
    <mergeCell ref="E9:E11"/>
    <mergeCell ref="F9:F11"/>
  </mergeCells>
  <pageMargins left="0.7" right="0.7" top="0.75" bottom="0.75" header="0.3" footer="0.3"/>
  <pageSetup scale="5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2:WVR65547"/>
  <sheetViews>
    <sheetView view="pageBreakPreview" zoomScale="60" zoomScaleNormal="100" workbookViewId="0">
      <selection activeCell="B2" sqref="B2:I34"/>
    </sheetView>
  </sheetViews>
  <sheetFormatPr baseColWidth="10" defaultColWidth="0" defaultRowHeight="14.25" x14ac:dyDescent="0.2"/>
  <cols>
    <col min="1" max="1" width="2.7109375" style="146" customWidth="1"/>
    <col min="2" max="2" width="54.85546875" style="146" customWidth="1"/>
    <col min="3" max="3" width="55.85546875" style="146" customWidth="1"/>
    <col min="4" max="8" width="11.42578125" style="146" customWidth="1"/>
    <col min="9" max="9" width="16.28515625" style="146" customWidth="1"/>
    <col min="10" max="10" width="3.85546875" style="146" customWidth="1"/>
    <col min="11" max="256" width="11.42578125" style="146" hidden="1"/>
    <col min="257" max="257" width="2.7109375" style="146" customWidth="1"/>
    <col min="258" max="258" width="13.7109375" style="146" customWidth="1"/>
    <col min="259" max="259" width="19.140625" style="146" customWidth="1"/>
    <col min="260" max="265" width="11.42578125" style="146" customWidth="1"/>
    <col min="266" max="266" width="3.85546875" style="146" customWidth="1"/>
    <col min="267" max="512" width="11.42578125" style="146" hidden="1"/>
    <col min="513" max="513" width="2.7109375" style="146" customWidth="1"/>
    <col min="514" max="514" width="13.7109375" style="146" customWidth="1"/>
    <col min="515" max="515" width="19.140625" style="146" customWidth="1"/>
    <col min="516" max="521" width="11.42578125" style="146" customWidth="1"/>
    <col min="522" max="522" width="3.85546875" style="146" customWidth="1"/>
    <col min="523" max="768" width="11.42578125" style="146" hidden="1"/>
    <col min="769" max="769" width="2.7109375" style="146" customWidth="1"/>
    <col min="770" max="770" width="13.7109375" style="146" customWidth="1"/>
    <col min="771" max="771" width="19.140625" style="146" customWidth="1"/>
    <col min="772" max="777" width="11.42578125" style="146" customWidth="1"/>
    <col min="778" max="778" width="3.85546875" style="146" customWidth="1"/>
    <col min="779" max="1024" width="11.42578125" style="146" hidden="1"/>
    <col min="1025" max="1025" width="2.7109375" style="146" customWidth="1"/>
    <col min="1026" max="1026" width="13.7109375" style="146" customWidth="1"/>
    <col min="1027" max="1027" width="19.140625" style="146" customWidth="1"/>
    <col min="1028" max="1033" width="11.42578125" style="146" customWidth="1"/>
    <col min="1034" max="1034" width="3.85546875" style="146" customWidth="1"/>
    <col min="1035" max="1280" width="11.42578125" style="146" hidden="1"/>
    <col min="1281" max="1281" width="2.7109375" style="146" customWidth="1"/>
    <col min="1282" max="1282" width="13.7109375" style="146" customWidth="1"/>
    <col min="1283" max="1283" width="19.140625" style="146" customWidth="1"/>
    <col min="1284" max="1289" width="11.42578125" style="146" customWidth="1"/>
    <col min="1290" max="1290" width="3.85546875" style="146" customWidth="1"/>
    <col min="1291" max="1536" width="11.42578125" style="146" hidden="1"/>
    <col min="1537" max="1537" width="2.7109375" style="146" customWidth="1"/>
    <col min="1538" max="1538" width="13.7109375" style="146" customWidth="1"/>
    <col min="1539" max="1539" width="19.140625" style="146" customWidth="1"/>
    <col min="1540" max="1545" width="11.42578125" style="146" customWidth="1"/>
    <col min="1546" max="1546" width="3.85546875" style="146" customWidth="1"/>
    <col min="1547" max="1792" width="11.42578125" style="146" hidden="1"/>
    <col min="1793" max="1793" width="2.7109375" style="146" customWidth="1"/>
    <col min="1794" max="1794" width="13.7109375" style="146" customWidth="1"/>
    <col min="1795" max="1795" width="19.140625" style="146" customWidth="1"/>
    <col min="1796" max="1801" width="11.42578125" style="146" customWidth="1"/>
    <col min="1802" max="1802" width="3.85546875" style="146" customWidth="1"/>
    <col min="1803" max="2048" width="11.42578125" style="146" hidden="1"/>
    <col min="2049" max="2049" width="2.7109375" style="146" customWidth="1"/>
    <col min="2050" max="2050" width="13.7109375" style="146" customWidth="1"/>
    <col min="2051" max="2051" width="19.140625" style="146" customWidth="1"/>
    <col min="2052" max="2057" width="11.42578125" style="146" customWidth="1"/>
    <col min="2058" max="2058" width="3.85546875" style="146" customWidth="1"/>
    <col min="2059" max="2304" width="11.42578125" style="146" hidden="1"/>
    <col min="2305" max="2305" width="2.7109375" style="146" customWidth="1"/>
    <col min="2306" max="2306" width="13.7109375" style="146" customWidth="1"/>
    <col min="2307" max="2307" width="19.140625" style="146" customWidth="1"/>
    <col min="2308" max="2313" width="11.42578125" style="146" customWidth="1"/>
    <col min="2314" max="2314" width="3.85546875" style="146" customWidth="1"/>
    <col min="2315" max="2560" width="11.42578125" style="146" hidden="1"/>
    <col min="2561" max="2561" width="2.7109375" style="146" customWidth="1"/>
    <col min="2562" max="2562" width="13.7109375" style="146" customWidth="1"/>
    <col min="2563" max="2563" width="19.140625" style="146" customWidth="1"/>
    <col min="2564" max="2569" width="11.42578125" style="146" customWidth="1"/>
    <col min="2570" max="2570" width="3.85546875" style="146" customWidth="1"/>
    <col min="2571" max="2816" width="11.42578125" style="146" hidden="1"/>
    <col min="2817" max="2817" width="2.7109375" style="146" customWidth="1"/>
    <col min="2818" max="2818" width="13.7109375" style="146" customWidth="1"/>
    <col min="2819" max="2819" width="19.140625" style="146" customWidth="1"/>
    <col min="2820" max="2825" width="11.42578125" style="146" customWidth="1"/>
    <col min="2826" max="2826" width="3.85546875" style="146" customWidth="1"/>
    <col min="2827" max="3072" width="11.42578125" style="146" hidden="1"/>
    <col min="3073" max="3073" width="2.7109375" style="146" customWidth="1"/>
    <col min="3074" max="3074" width="13.7109375" style="146" customWidth="1"/>
    <col min="3075" max="3075" width="19.140625" style="146" customWidth="1"/>
    <col min="3076" max="3081" width="11.42578125" style="146" customWidth="1"/>
    <col min="3082" max="3082" width="3.85546875" style="146" customWidth="1"/>
    <col min="3083" max="3328" width="11.42578125" style="146" hidden="1"/>
    <col min="3329" max="3329" width="2.7109375" style="146" customWidth="1"/>
    <col min="3330" max="3330" width="13.7109375" style="146" customWidth="1"/>
    <col min="3331" max="3331" width="19.140625" style="146" customWidth="1"/>
    <col min="3332" max="3337" width="11.42578125" style="146" customWidth="1"/>
    <col min="3338" max="3338" width="3.85546875" style="146" customWidth="1"/>
    <col min="3339" max="3584" width="11.42578125" style="146" hidden="1"/>
    <col min="3585" max="3585" width="2.7109375" style="146" customWidth="1"/>
    <col min="3586" max="3586" width="13.7109375" style="146" customWidth="1"/>
    <col min="3587" max="3587" width="19.140625" style="146" customWidth="1"/>
    <col min="3588" max="3593" width="11.42578125" style="146" customWidth="1"/>
    <col min="3594" max="3594" width="3.85546875" style="146" customWidth="1"/>
    <col min="3595" max="3840" width="11.42578125" style="146" hidden="1"/>
    <col min="3841" max="3841" width="2.7109375" style="146" customWidth="1"/>
    <col min="3842" max="3842" width="13.7109375" style="146" customWidth="1"/>
    <col min="3843" max="3843" width="19.140625" style="146" customWidth="1"/>
    <col min="3844" max="3849" width="11.42578125" style="146" customWidth="1"/>
    <col min="3850" max="3850" width="3.85546875" style="146" customWidth="1"/>
    <col min="3851" max="4096" width="11.42578125" style="146" hidden="1"/>
    <col min="4097" max="4097" width="2.7109375" style="146" customWidth="1"/>
    <col min="4098" max="4098" width="13.7109375" style="146" customWidth="1"/>
    <col min="4099" max="4099" width="19.140625" style="146" customWidth="1"/>
    <col min="4100" max="4105" width="11.42578125" style="146" customWidth="1"/>
    <col min="4106" max="4106" width="3.85546875" style="146" customWidth="1"/>
    <col min="4107" max="4352" width="11.42578125" style="146" hidden="1"/>
    <col min="4353" max="4353" width="2.7109375" style="146" customWidth="1"/>
    <col min="4354" max="4354" width="13.7109375" style="146" customWidth="1"/>
    <col min="4355" max="4355" width="19.140625" style="146" customWidth="1"/>
    <col min="4356" max="4361" width="11.42578125" style="146" customWidth="1"/>
    <col min="4362" max="4362" width="3.85546875" style="146" customWidth="1"/>
    <col min="4363" max="4608" width="11.42578125" style="146" hidden="1"/>
    <col min="4609" max="4609" width="2.7109375" style="146" customWidth="1"/>
    <col min="4610" max="4610" width="13.7109375" style="146" customWidth="1"/>
    <col min="4611" max="4611" width="19.140625" style="146" customWidth="1"/>
    <col min="4612" max="4617" width="11.42578125" style="146" customWidth="1"/>
    <col min="4618" max="4618" width="3.85546875" style="146" customWidth="1"/>
    <col min="4619" max="4864" width="11.42578125" style="146" hidden="1"/>
    <col min="4865" max="4865" width="2.7109375" style="146" customWidth="1"/>
    <col min="4866" max="4866" width="13.7109375" style="146" customWidth="1"/>
    <col min="4867" max="4867" width="19.140625" style="146" customWidth="1"/>
    <col min="4868" max="4873" width="11.42578125" style="146" customWidth="1"/>
    <col min="4874" max="4874" width="3.85546875" style="146" customWidth="1"/>
    <col min="4875" max="5120" width="11.42578125" style="146" hidden="1"/>
    <col min="5121" max="5121" width="2.7109375" style="146" customWidth="1"/>
    <col min="5122" max="5122" width="13.7109375" style="146" customWidth="1"/>
    <col min="5123" max="5123" width="19.140625" style="146" customWidth="1"/>
    <col min="5124" max="5129" width="11.42578125" style="146" customWidth="1"/>
    <col min="5130" max="5130" width="3.85546875" style="146" customWidth="1"/>
    <col min="5131" max="5376" width="11.42578125" style="146" hidden="1"/>
    <col min="5377" max="5377" width="2.7109375" style="146" customWidth="1"/>
    <col min="5378" max="5378" width="13.7109375" style="146" customWidth="1"/>
    <col min="5379" max="5379" width="19.140625" style="146" customWidth="1"/>
    <col min="5380" max="5385" width="11.42578125" style="146" customWidth="1"/>
    <col min="5386" max="5386" width="3.85546875" style="146" customWidth="1"/>
    <col min="5387" max="5632" width="11.42578125" style="146" hidden="1"/>
    <col min="5633" max="5633" width="2.7109375" style="146" customWidth="1"/>
    <col min="5634" max="5634" width="13.7109375" style="146" customWidth="1"/>
    <col min="5635" max="5635" width="19.140625" style="146" customWidth="1"/>
    <col min="5636" max="5641" width="11.42578125" style="146" customWidth="1"/>
    <col min="5642" max="5642" width="3.85546875" style="146" customWidth="1"/>
    <col min="5643" max="5888" width="11.42578125" style="146" hidden="1"/>
    <col min="5889" max="5889" width="2.7109375" style="146" customWidth="1"/>
    <col min="5890" max="5890" width="13.7109375" style="146" customWidth="1"/>
    <col min="5891" max="5891" width="19.140625" style="146" customWidth="1"/>
    <col min="5892" max="5897" width="11.42578125" style="146" customWidth="1"/>
    <col min="5898" max="5898" width="3.85546875" style="146" customWidth="1"/>
    <col min="5899" max="6144" width="11.42578125" style="146" hidden="1"/>
    <col min="6145" max="6145" width="2.7109375" style="146" customWidth="1"/>
    <col min="6146" max="6146" width="13.7109375" style="146" customWidth="1"/>
    <col min="6147" max="6147" width="19.140625" style="146" customWidth="1"/>
    <col min="6148" max="6153" width="11.42578125" style="146" customWidth="1"/>
    <col min="6154" max="6154" width="3.85546875" style="146" customWidth="1"/>
    <col min="6155" max="6400" width="11.42578125" style="146" hidden="1"/>
    <col min="6401" max="6401" width="2.7109375" style="146" customWidth="1"/>
    <col min="6402" max="6402" width="13.7109375" style="146" customWidth="1"/>
    <col min="6403" max="6403" width="19.140625" style="146" customWidth="1"/>
    <col min="6404" max="6409" width="11.42578125" style="146" customWidth="1"/>
    <col min="6410" max="6410" width="3.85546875" style="146" customWidth="1"/>
    <col min="6411" max="6656" width="11.42578125" style="146" hidden="1"/>
    <col min="6657" max="6657" width="2.7109375" style="146" customWidth="1"/>
    <col min="6658" max="6658" width="13.7109375" style="146" customWidth="1"/>
    <col min="6659" max="6659" width="19.140625" style="146" customWidth="1"/>
    <col min="6660" max="6665" width="11.42578125" style="146" customWidth="1"/>
    <col min="6666" max="6666" width="3.85546875" style="146" customWidth="1"/>
    <col min="6667" max="6912" width="11.42578125" style="146" hidden="1"/>
    <col min="6913" max="6913" width="2.7109375" style="146" customWidth="1"/>
    <col min="6914" max="6914" width="13.7109375" style="146" customWidth="1"/>
    <col min="6915" max="6915" width="19.140625" style="146" customWidth="1"/>
    <col min="6916" max="6921" width="11.42578125" style="146" customWidth="1"/>
    <col min="6922" max="6922" width="3.85546875" style="146" customWidth="1"/>
    <col min="6923" max="7168" width="11.42578125" style="146" hidden="1"/>
    <col min="7169" max="7169" width="2.7109375" style="146" customWidth="1"/>
    <col min="7170" max="7170" width="13.7109375" style="146" customWidth="1"/>
    <col min="7171" max="7171" width="19.140625" style="146" customWidth="1"/>
    <col min="7172" max="7177" width="11.42578125" style="146" customWidth="1"/>
    <col min="7178" max="7178" width="3.85546875" style="146" customWidth="1"/>
    <col min="7179" max="7424" width="11.42578125" style="146" hidden="1"/>
    <col min="7425" max="7425" width="2.7109375" style="146" customWidth="1"/>
    <col min="7426" max="7426" width="13.7109375" style="146" customWidth="1"/>
    <col min="7427" max="7427" width="19.140625" style="146" customWidth="1"/>
    <col min="7428" max="7433" width="11.42578125" style="146" customWidth="1"/>
    <col min="7434" max="7434" width="3.85546875" style="146" customWidth="1"/>
    <col min="7435" max="7680" width="11.42578125" style="146" hidden="1"/>
    <col min="7681" max="7681" width="2.7109375" style="146" customWidth="1"/>
    <col min="7682" max="7682" width="13.7109375" style="146" customWidth="1"/>
    <col min="7683" max="7683" width="19.140625" style="146" customWidth="1"/>
    <col min="7684" max="7689" width="11.42578125" style="146" customWidth="1"/>
    <col min="7690" max="7690" width="3.85546875" style="146" customWidth="1"/>
    <col min="7691" max="7936" width="11.42578125" style="146" hidden="1"/>
    <col min="7937" max="7937" width="2.7109375" style="146" customWidth="1"/>
    <col min="7938" max="7938" width="13.7109375" style="146" customWidth="1"/>
    <col min="7939" max="7939" width="19.140625" style="146" customWidth="1"/>
    <col min="7940" max="7945" width="11.42578125" style="146" customWidth="1"/>
    <col min="7946" max="7946" width="3.85546875" style="146" customWidth="1"/>
    <col min="7947" max="8192" width="11.42578125" style="146" hidden="1"/>
    <col min="8193" max="8193" width="2.7109375" style="146" customWidth="1"/>
    <col min="8194" max="8194" width="13.7109375" style="146" customWidth="1"/>
    <col min="8195" max="8195" width="19.140625" style="146" customWidth="1"/>
    <col min="8196" max="8201" width="11.42578125" style="146" customWidth="1"/>
    <col min="8202" max="8202" width="3.85546875" style="146" customWidth="1"/>
    <col min="8203" max="8448" width="11.42578125" style="146" hidden="1"/>
    <col min="8449" max="8449" width="2.7109375" style="146" customWidth="1"/>
    <col min="8450" max="8450" width="13.7109375" style="146" customWidth="1"/>
    <col min="8451" max="8451" width="19.140625" style="146" customWidth="1"/>
    <col min="8452" max="8457" width="11.42578125" style="146" customWidth="1"/>
    <col min="8458" max="8458" width="3.85546875" style="146" customWidth="1"/>
    <col min="8459" max="8704" width="11.42578125" style="146" hidden="1"/>
    <col min="8705" max="8705" width="2.7109375" style="146" customWidth="1"/>
    <col min="8706" max="8706" width="13.7109375" style="146" customWidth="1"/>
    <col min="8707" max="8707" width="19.140625" style="146" customWidth="1"/>
    <col min="8708" max="8713" width="11.42578125" style="146" customWidth="1"/>
    <col min="8714" max="8714" width="3.85546875" style="146" customWidth="1"/>
    <col min="8715" max="8960" width="11.42578125" style="146" hidden="1"/>
    <col min="8961" max="8961" width="2.7109375" style="146" customWidth="1"/>
    <col min="8962" max="8962" width="13.7109375" style="146" customWidth="1"/>
    <col min="8963" max="8963" width="19.140625" style="146" customWidth="1"/>
    <col min="8964" max="8969" width="11.42578125" style="146" customWidth="1"/>
    <col min="8970" max="8970" width="3.85546875" style="146" customWidth="1"/>
    <col min="8971" max="9216" width="11.42578125" style="146" hidden="1"/>
    <col min="9217" max="9217" width="2.7109375" style="146" customWidth="1"/>
    <col min="9218" max="9218" width="13.7109375" style="146" customWidth="1"/>
    <col min="9219" max="9219" width="19.140625" style="146" customWidth="1"/>
    <col min="9220" max="9225" width="11.42578125" style="146" customWidth="1"/>
    <col min="9226" max="9226" width="3.85546875" style="146" customWidth="1"/>
    <col min="9227" max="9472" width="11.42578125" style="146" hidden="1"/>
    <col min="9473" max="9473" width="2.7109375" style="146" customWidth="1"/>
    <col min="9474" max="9474" width="13.7109375" style="146" customWidth="1"/>
    <col min="9475" max="9475" width="19.140625" style="146" customWidth="1"/>
    <col min="9476" max="9481" width="11.42578125" style="146" customWidth="1"/>
    <col min="9482" max="9482" width="3.85546875" style="146" customWidth="1"/>
    <col min="9483" max="9728" width="11.42578125" style="146" hidden="1"/>
    <col min="9729" max="9729" width="2.7109375" style="146" customWidth="1"/>
    <col min="9730" max="9730" width="13.7109375" style="146" customWidth="1"/>
    <col min="9731" max="9731" width="19.140625" style="146" customWidth="1"/>
    <col min="9732" max="9737" width="11.42578125" style="146" customWidth="1"/>
    <col min="9738" max="9738" width="3.85546875" style="146" customWidth="1"/>
    <col min="9739" max="9984" width="11.42578125" style="146" hidden="1"/>
    <col min="9985" max="9985" width="2.7109375" style="146" customWidth="1"/>
    <col min="9986" max="9986" width="13.7109375" style="146" customWidth="1"/>
    <col min="9987" max="9987" width="19.140625" style="146" customWidth="1"/>
    <col min="9988" max="9993" width="11.42578125" style="146" customWidth="1"/>
    <col min="9994" max="9994" width="3.85546875" style="146" customWidth="1"/>
    <col min="9995" max="10240" width="11.42578125" style="146" hidden="1"/>
    <col min="10241" max="10241" width="2.7109375" style="146" customWidth="1"/>
    <col min="10242" max="10242" width="13.7109375" style="146" customWidth="1"/>
    <col min="10243" max="10243" width="19.140625" style="146" customWidth="1"/>
    <col min="10244" max="10249" width="11.42578125" style="146" customWidth="1"/>
    <col min="10250" max="10250" width="3.85546875" style="146" customWidth="1"/>
    <col min="10251" max="10496" width="11.42578125" style="146" hidden="1"/>
    <col min="10497" max="10497" width="2.7109375" style="146" customWidth="1"/>
    <col min="10498" max="10498" width="13.7109375" style="146" customWidth="1"/>
    <col min="10499" max="10499" width="19.140625" style="146" customWidth="1"/>
    <col min="10500" max="10505" width="11.42578125" style="146" customWidth="1"/>
    <col min="10506" max="10506" width="3.85546875" style="146" customWidth="1"/>
    <col min="10507" max="10752" width="11.42578125" style="146" hidden="1"/>
    <col min="10753" max="10753" width="2.7109375" style="146" customWidth="1"/>
    <col min="10754" max="10754" width="13.7109375" style="146" customWidth="1"/>
    <col min="10755" max="10755" width="19.140625" style="146" customWidth="1"/>
    <col min="10756" max="10761" width="11.42578125" style="146" customWidth="1"/>
    <col min="10762" max="10762" width="3.85546875" style="146" customWidth="1"/>
    <col min="10763" max="11008" width="11.42578125" style="146" hidden="1"/>
    <col min="11009" max="11009" width="2.7109375" style="146" customWidth="1"/>
    <col min="11010" max="11010" width="13.7109375" style="146" customWidth="1"/>
    <col min="11011" max="11011" width="19.140625" style="146" customWidth="1"/>
    <col min="11012" max="11017" width="11.42578125" style="146" customWidth="1"/>
    <col min="11018" max="11018" width="3.85546875" style="146" customWidth="1"/>
    <col min="11019" max="11264" width="11.42578125" style="146" hidden="1"/>
    <col min="11265" max="11265" width="2.7109375" style="146" customWidth="1"/>
    <col min="11266" max="11266" width="13.7109375" style="146" customWidth="1"/>
    <col min="11267" max="11267" width="19.140625" style="146" customWidth="1"/>
    <col min="11268" max="11273" width="11.42578125" style="146" customWidth="1"/>
    <col min="11274" max="11274" width="3.85546875" style="146" customWidth="1"/>
    <col min="11275" max="11520" width="11.42578125" style="146" hidden="1"/>
    <col min="11521" max="11521" width="2.7109375" style="146" customWidth="1"/>
    <col min="11522" max="11522" width="13.7109375" style="146" customWidth="1"/>
    <col min="11523" max="11523" width="19.140625" style="146" customWidth="1"/>
    <col min="11524" max="11529" width="11.42578125" style="146" customWidth="1"/>
    <col min="11530" max="11530" width="3.85546875" style="146" customWidth="1"/>
    <col min="11531" max="11776" width="11.42578125" style="146" hidden="1"/>
    <col min="11777" max="11777" width="2.7109375" style="146" customWidth="1"/>
    <col min="11778" max="11778" width="13.7109375" style="146" customWidth="1"/>
    <col min="11779" max="11779" width="19.140625" style="146" customWidth="1"/>
    <col min="11780" max="11785" width="11.42578125" style="146" customWidth="1"/>
    <col min="11786" max="11786" width="3.85546875" style="146" customWidth="1"/>
    <col min="11787" max="12032" width="11.42578125" style="146" hidden="1"/>
    <col min="12033" max="12033" width="2.7109375" style="146" customWidth="1"/>
    <col min="12034" max="12034" width="13.7109375" style="146" customWidth="1"/>
    <col min="12035" max="12035" width="19.140625" style="146" customWidth="1"/>
    <col min="12036" max="12041" width="11.42578125" style="146" customWidth="1"/>
    <col min="12042" max="12042" width="3.85546875" style="146" customWidth="1"/>
    <col min="12043" max="12288" width="11.42578125" style="146" hidden="1"/>
    <col min="12289" max="12289" width="2.7109375" style="146" customWidth="1"/>
    <col min="12290" max="12290" width="13.7109375" style="146" customWidth="1"/>
    <col min="12291" max="12291" width="19.140625" style="146" customWidth="1"/>
    <col min="12292" max="12297" width="11.42578125" style="146" customWidth="1"/>
    <col min="12298" max="12298" width="3.85546875" style="146" customWidth="1"/>
    <col min="12299" max="12544" width="11.42578125" style="146" hidden="1"/>
    <col min="12545" max="12545" width="2.7109375" style="146" customWidth="1"/>
    <col min="12546" max="12546" width="13.7109375" style="146" customWidth="1"/>
    <col min="12547" max="12547" width="19.140625" style="146" customWidth="1"/>
    <col min="12548" max="12553" width="11.42578125" style="146" customWidth="1"/>
    <col min="12554" max="12554" width="3.85546875" style="146" customWidth="1"/>
    <col min="12555" max="12800" width="11.42578125" style="146" hidden="1"/>
    <col min="12801" max="12801" width="2.7109375" style="146" customWidth="1"/>
    <col min="12802" max="12802" width="13.7109375" style="146" customWidth="1"/>
    <col min="12803" max="12803" width="19.140625" style="146" customWidth="1"/>
    <col min="12804" max="12809" width="11.42578125" style="146" customWidth="1"/>
    <col min="12810" max="12810" width="3.85546875" style="146" customWidth="1"/>
    <col min="12811" max="13056" width="11.42578125" style="146" hidden="1"/>
    <col min="13057" max="13057" width="2.7109375" style="146" customWidth="1"/>
    <col min="13058" max="13058" width="13.7109375" style="146" customWidth="1"/>
    <col min="13059" max="13059" width="19.140625" style="146" customWidth="1"/>
    <col min="13060" max="13065" width="11.42578125" style="146" customWidth="1"/>
    <col min="13066" max="13066" width="3.85546875" style="146" customWidth="1"/>
    <col min="13067" max="13312" width="11.42578125" style="146" hidden="1"/>
    <col min="13313" max="13313" width="2.7109375" style="146" customWidth="1"/>
    <col min="13314" max="13314" width="13.7109375" style="146" customWidth="1"/>
    <col min="13315" max="13315" width="19.140625" style="146" customWidth="1"/>
    <col min="13316" max="13321" width="11.42578125" style="146" customWidth="1"/>
    <col min="13322" max="13322" width="3.85546875" style="146" customWidth="1"/>
    <col min="13323" max="13568" width="11.42578125" style="146" hidden="1"/>
    <col min="13569" max="13569" width="2.7109375" style="146" customWidth="1"/>
    <col min="13570" max="13570" width="13.7109375" style="146" customWidth="1"/>
    <col min="13571" max="13571" width="19.140625" style="146" customWidth="1"/>
    <col min="13572" max="13577" width="11.42578125" style="146" customWidth="1"/>
    <col min="13578" max="13578" width="3.85546875" style="146" customWidth="1"/>
    <col min="13579" max="13824" width="11.42578125" style="146" hidden="1"/>
    <col min="13825" max="13825" width="2.7109375" style="146" customWidth="1"/>
    <col min="13826" max="13826" width="13.7109375" style="146" customWidth="1"/>
    <col min="13827" max="13827" width="19.140625" style="146" customWidth="1"/>
    <col min="13828" max="13833" width="11.42578125" style="146" customWidth="1"/>
    <col min="13834" max="13834" width="3.85546875" style="146" customWidth="1"/>
    <col min="13835" max="14080" width="11.42578125" style="146" hidden="1"/>
    <col min="14081" max="14081" width="2.7109375" style="146" customWidth="1"/>
    <col min="14082" max="14082" width="13.7109375" style="146" customWidth="1"/>
    <col min="14083" max="14083" width="19.140625" style="146" customWidth="1"/>
    <col min="14084" max="14089" width="11.42578125" style="146" customWidth="1"/>
    <col min="14090" max="14090" width="3.85546875" style="146" customWidth="1"/>
    <col min="14091" max="14336" width="11.42578125" style="146" hidden="1"/>
    <col min="14337" max="14337" width="2.7109375" style="146" customWidth="1"/>
    <col min="14338" max="14338" width="13.7109375" style="146" customWidth="1"/>
    <col min="14339" max="14339" width="19.140625" style="146" customWidth="1"/>
    <col min="14340" max="14345" width="11.42578125" style="146" customWidth="1"/>
    <col min="14346" max="14346" width="3.85546875" style="146" customWidth="1"/>
    <col min="14347" max="14592" width="11.42578125" style="146" hidden="1"/>
    <col min="14593" max="14593" width="2.7109375" style="146" customWidth="1"/>
    <col min="14594" max="14594" width="13.7109375" style="146" customWidth="1"/>
    <col min="14595" max="14595" width="19.140625" style="146" customWidth="1"/>
    <col min="14596" max="14601" width="11.42578125" style="146" customWidth="1"/>
    <col min="14602" max="14602" width="3.85546875" style="146" customWidth="1"/>
    <col min="14603" max="14848" width="11.42578125" style="146" hidden="1"/>
    <col min="14849" max="14849" width="2.7109375" style="146" customWidth="1"/>
    <col min="14850" max="14850" width="13.7109375" style="146" customWidth="1"/>
    <col min="14851" max="14851" width="19.140625" style="146" customWidth="1"/>
    <col min="14852" max="14857" width="11.42578125" style="146" customWidth="1"/>
    <col min="14858" max="14858" width="3.85546875" style="146" customWidth="1"/>
    <col min="14859" max="15104" width="11.42578125" style="146" hidden="1"/>
    <col min="15105" max="15105" width="2.7109375" style="146" customWidth="1"/>
    <col min="15106" max="15106" width="13.7109375" style="146" customWidth="1"/>
    <col min="15107" max="15107" width="19.140625" style="146" customWidth="1"/>
    <col min="15108" max="15113" width="11.42578125" style="146" customWidth="1"/>
    <col min="15114" max="15114" width="3.85546875" style="146" customWidth="1"/>
    <col min="15115" max="15360" width="11.42578125" style="146" hidden="1"/>
    <col min="15361" max="15361" width="2.7109375" style="146" customWidth="1"/>
    <col min="15362" max="15362" width="13.7109375" style="146" customWidth="1"/>
    <col min="15363" max="15363" width="19.140625" style="146" customWidth="1"/>
    <col min="15364" max="15369" width="11.42578125" style="146" customWidth="1"/>
    <col min="15370" max="15370" width="3.85546875" style="146" customWidth="1"/>
    <col min="15371" max="15616" width="11.42578125" style="146" hidden="1"/>
    <col min="15617" max="15617" width="2.7109375" style="146" customWidth="1"/>
    <col min="15618" max="15618" width="13.7109375" style="146" customWidth="1"/>
    <col min="15619" max="15619" width="19.140625" style="146" customWidth="1"/>
    <col min="15620" max="15625" width="11.42578125" style="146" customWidth="1"/>
    <col min="15626" max="15626" width="3.85546875" style="146" customWidth="1"/>
    <col min="15627" max="15872" width="11.42578125" style="146" hidden="1"/>
    <col min="15873" max="15873" width="2.7109375" style="146" customWidth="1"/>
    <col min="15874" max="15874" width="13.7109375" style="146" customWidth="1"/>
    <col min="15875" max="15875" width="19.140625" style="146" customWidth="1"/>
    <col min="15876" max="15881" width="11.42578125" style="146" customWidth="1"/>
    <col min="15882" max="15882" width="3.85546875" style="146" customWidth="1"/>
    <col min="15883" max="16128" width="11.42578125" style="146" hidden="1"/>
    <col min="16129" max="16129" width="2.7109375" style="146" customWidth="1"/>
    <col min="16130" max="16130" width="13.7109375" style="146" customWidth="1"/>
    <col min="16131" max="16131" width="19.140625" style="146" customWidth="1"/>
    <col min="16132" max="16137" width="11.42578125" style="146" customWidth="1"/>
    <col min="16138" max="16138" width="3.85546875" style="146" customWidth="1"/>
    <col min="16139" max="16384" width="11.42578125" style="146" hidden="1"/>
  </cols>
  <sheetData>
    <row r="2" spans="2:9" ht="15" x14ac:dyDescent="0.2">
      <c r="B2" s="229" t="s">
        <v>26</v>
      </c>
      <c r="C2" s="230"/>
      <c r="D2" s="230"/>
      <c r="E2" s="230"/>
      <c r="F2" s="230"/>
      <c r="G2" s="230"/>
      <c r="H2" s="230"/>
      <c r="I2" s="231"/>
    </row>
    <row r="3" spans="2:9" ht="15" x14ac:dyDescent="0.2">
      <c r="B3" s="232" t="s">
        <v>182</v>
      </c>
      <c r="C3" s="233"/>
      <c r="D3" s="233"/>
      <c r="E3" s="233"/>
      <c r="F3" s="233"/>
      <c r="G3" s="233"/>
      <c r="H3" s="233"/>
      <c r="I3" s="234"/>
    </row>
    <row r="4" spans="2:9" ht="15" x14ac:dyDescent="0.2">
      <c r="B4" s="235" t="s">
        <v>201</v>
      </c>
      <c r="C4" s="236"/>
      <c r="D4" s="236"/>
      <c r="E4" s="236"/>
      <c r="F4" s="236"/>
      <c r="G4" s="236"/>
      <c r="H4" s="236"/>
      <c r="I4" s="237"/>
    </row>
    <row r="5" spans="2:9" ht="15" x14ac:dyDescent="0.2">
      <c r="B5" s="152" t="s">
        <v>183</v>
      </c>
      <c r="C5" s="153" t="s">
        <v>26</v>
      </c>
      <c r="D5" s="154"/>
      <c r="E5" s="154"/>
      <c r="F5" s="154"/>
      <c r="G5" s="154"/>
      <c r="H5" s="154"/>
      <c r="I5" s="155"/>
    </row>
    <row r="6" spans="2:9" ht="15" x14ac:dyDescent="0.2">
      <c r="B6" s="238"/>
      <c r="C6" s="239"/>
      <c r="D6" s="239"/>
      <c r="E6" s="239"/>
      <c r="F6" s="239"/>
      <c r="G6" s="239"/>
      <c r="H6" s="239"/>
      <c r="I6" s="240"/>
    </row>
    <row r="7" spans="2:9" x14ac:dyDescent="0.2">
      <c r="B7" s="48"/>
      <c r="C7" s="48"/>
      <c r="D7" s="48"/>
      <c r="E7" s="48"/>
      <c r="F7" s="48"/>
      <c r="G7" s="48"/>
      <c r="H7" s="48"/>
      <c r="I7" s="48"/>
    </row>
    <row r="8" spans="2:9" x14ac:dyDescent="0.2">
      <c r="B8" s="241" t="s">
        <v>184</v>
      </c>
      <c r="C8" s="242"/>
      <c r="D8" s="222" t="s">
        <v>185</v>
      </c>
      <c r="E8" s="223"/>
      <c r="F8" s="222" t="s">
        <v>186</v>
      </c>
      <c r="G8" s="223"/>
      <c r="H8" s="222" t="s">
        <v>187</v>
      </c>
      <c r="I8" s="224"/>
    </row>
    <row r="9" spans="2:9" x14ac:dyDescent="0.2">
      <c r="B9" s="243"/>
      <c r="C9" s="244"/>
      <c r="D9" s="222" t="s">
        <v>24</v>
      </c>
      <c r="E9" s="223"/>
      <c r="F9" s="222" t="s">
        <v>25</v>
      </c>
      <c r="G9" s="223"/>
      <c r="H9" s="222" t="s">
        <v>188</v>
      </c>
      <c r="I9" s="224"/>
    </row>
    <row r="10" spans="2:9" x14ac:dyDescent="0.2">
      <c r="B10" s="222" t="s">
        <v>189</v>
      </c>
      <c r="C10" s="223"/>
      <c r="D10" s="223"/>
      <c r="E10" s="223"/>
      <c r="F10" s="223"/>
      <c r="G10" s="223"/>
      <c r="H10" s="223"/>
      <c r="I10" s="224"/>
    </row>
    <row r="11" spans="2:9" ht="14.25" customHeight="1" x14ac:dyDescent="0.2">
      <c r="B11" s="225" t="s">
        <v>113</v>
      </c>
      <c r="C11" s="226"/>
      <c r="D11" s="218"/>
      <c r="E11" s="218"/>
      <c r="F11" s="218"/>
      <c r="G11" s="218"/>
      <c r="H11" s="219">
        <v>0</v>
      </c>
      <c r="I11" s="219">
        <v>0</v>
      </c>
    </row>
    <row r="12" spans="2:9" ht="14.25" customHeight="1" x14ac:dyDescent="0.2">
      <c r="B12" s="217"/>
      <c r="C12" s="217"/>
      <c r="D12" s="218"/>
      <c r="E12" s="218"/>
      <c r="F12" s="218"/>
      <c r="G12" s="218"/>
      <c r="H12" s="219">
        <v>0</v>
      </c>
      <c r="I12" s="219">
        <v>0</v>
      </c>
    </row>
    <row r="13" spans="2:9" ht="14.25" customHeight="1" x14ac:dyDescent="0.2">
      <c r="B13" s="227" t="s">
        <v>190</v>
      </c>
      <c r="C13" s="228"/>
      <c r="D13" s="218"/>
      <c r="E13" s="218"/>
      <c r="F13" s="218"/>
      <c r="G13" s="218"/>
      <c r="H13" s="219">
        <v>0</v>
      </c>
      <c r="I13" s="219">
        <v>0</v>
      </c>
    </row>
    <row r="14" spans="2:9" ht="14.25" customHeight="1" x14ac:dyDescent="0.2">
      <c r="B14" s="217"/>
      <c r="C14" s="217"/>
      <c r="D14" s="218"/>
      <c r="E14" s="218"/>
      <c r="F14" s="218"/>
      <c r="G14" s="218"/>
      <c r="H14" s="219">
        <v>0</v>
      </c>
      <c r="I14" s="219">
        <v>0</v>
      </c>
    </row>
    <row r="15" spans="2:9" ht="14.25" customHeight="1" x14ac:dyDescent="0.2">
      <c r="B15" s="217"/>
      <c r="C15" s="217"/>
      <c r="D15" s="218"/>
      <c r="E15" s="218"/>
      <c r="F15" s="218"/>
      <c r="G15" s="218"/>
      <c r="H15" s="219">
        <v>0</v>
      </c>
      <c r="I15" s="219">
        <v>0</v>
      </c>
    </row>
    <row r="16" spans="2:9" ht="14.25" customHeight="1" x14ac:dyDescent="0.2">
      <c r="B16" s="225"/>
      <c r="C16" s="226"/>
      <c r="D16" s="218"/>
      <c r="E16" s="218"/>
      <c r="F16" s="218"/>
      <c r="G16" s="218"/>
      <c r="H16" s="219">
        <v>0</v>
      </c>
      <c r="I16" s="219">
        <v>0</v>
      </c>
    </row>
    <row r="17" spans="2:9" ht="14.25" customHeight="1" x14ac:dyDescent="0.2">
      <c r="B17" s="217"/>
      <c r="C17" s="217"/>
      <c r="D17" s="218"/>
      <c r="E17" s="218"/>
      <c r="F17" s="218"/>
      <c r="G17" s="218"/>
      <c r="H17" s="219">
        <v>0</v>
      </c>
      <c r="I17" s="219">
        <v>0</v>
      </c>
    </row>
    <row r="18" spans="2:9" ht="14.25" customHeight="1" x14ac:dyDescent="0.2">
      <c r="B18" s="217"/>
      <c r="C18" s="217"/>
      <c r="D18" s="218"/>
      <c r="E18" s="218"/>
      <c r="F18" s="218"/>
      <c r="G18" s="218"/>
      <c r="H18" s="219">
        <v>0</v>
      </c>
      <c r="I18" s="219">
        <v>0</v>
      </c>
    </row>
    <row r="19" spans="2:9" ht="14.25" customHeight="1" x14ac:dyDescent="0.2">
      <c r="B19" s="217"/>
      <c r="C19" s="217"/>
      <c r="D19" s="218"/>
      <c r="E19" s="218"/>
      <c r="F19" s="218"/>
      <c r="G19" s="218"/>
      <c r="H19" s="219">
        <v>0</v>
      </c>
      <c r="I19" s="219">
        <v>0</v>
      </c>
    </row>
    <row r="20" spans="2:9" x14ac:dyDescent="0.2">
      <c r="B20" s="220" t="s">
        <v>191</v>
      </c>
      <c r="C20" s="220"/>
      <c r="D20" s="216">
        <v>0</v>
      </c>
      <c r="E20" s="216"/>
      <c r="F20" s="216">
        <v>0</v>
      </c>
      <c r="G20" s="216"/>
      <c r="H20" s="216">
        <v>0</v>
      </c>
      <c r="I20" s="216"/>
    </row>
    <row r="21" spans="2:9" x14ac:dyDescent="0.2">
      <c r="B21" s="213"/>
      <c r="C21" s="213"/>
      <c r="D21" s="213"/>
      <c r="E21" s="213"/>
      <c r="F21" s="213"/>
      <c r="G21" s="213"/>
      <c r="H21" s="213"/>
      <c r="I21" s="213"/>
    </row>
    <row r="22" spans="2:9" x14ac:dyDescent="0.2">
      <c r="B22" s="222" t="s">
        <v>192</v>
      </c>
      <c r="C22" s="223"/>
      <c r="D22" s="223"/>
      <c r="E22" s="223"/>
      <c r="F22" s="223"/>
      <c r="G22" s="223"/>
      <c r="H22" s="223"/>
      <c r="I22" s="224"/>
    </row>
    <row r="23" spans="2:9" x14ac:dyDescent="0.2">
      <c r="B23" s="217"/>
      <c r="C23" s="217"/>
      <c r="D23" s="218"/>
      <c r="E23" s="218"/>
      <c r="F23" s="218"/>
      <c r="G23" s="218"/>
      <c r="H23" s="219">
        <v>0</v>
      </c>
      <c r="I23" s="219">
        <v>0</v>
      </c>
    </row>
    <row r="24" spans="2:9" x14ac:dyDescent="0.2">
      <c r="B24" s="217"/>
      <c r="C24" s="217"/>
      <c r="D24" s="218"/>
      <c r="E24" s="218"/>
      <c r="F24" s="218"/>
      <c r="G24" s="218"/>
      <c r="H24" s="219">
        <v>0</v>
      </c>
      <c r="I24" s="219">
        <v>0</v>
      </c>
    </row>
    <row r="25" spans="2:9" x14ac:dyDescent="0.2">
      <c r="B25" s="217"/>
      <c r="C25" s="217"/>
      <c r="D25" s="218"/>
      <c r="E25" s="218"/>
      <c r="F25" s="218"/>
      <c r="G25" s="218"/>
      <c r="H25" s="219">
        <v>0</v>
      </c>
      <c r="I25" s="219">
        <v>0</v>
      </c>
    </row>
    <row r="26" spans="2:9" x14ac:dyDescent="0.2">
      <c r="B26" s="217"/>
      <c r="C26" s="217"/>
      <c r="D26" s="218"/>
      <c r="E26" s="218"/>
      <c r="F26" s="218"/>
      <c r="G26" s="218"/>
      <c r="H26" s="219">
        <v>0</v>
      </c>
      <c r="I26" s="219">
        <v>0</v>
      </c>
    </row>
    <row r="27" spans="2:9" x14ac:dyDescent="0.2">
      <c r="B27" s="217"/>
      <c r="C27" s="217"/>
      <c r="D27" s="218"/>
      <c r="E27" s="218"/>
      <c r="F27" s="218"/>
      <c r="G27" s="218"/>
      <c r="H27" s="219">
        <v>0</v>
      </c>
      <c r="I27" s="219">
        <v>0</v>
      </c>
    </row>
    <row r="28" spans="2:9" x14ac:dyDescent="0.2">
      <c r="B28" s="217"/>
      <c r="C28" s="217"/>
      <c r="D28" s="218"/>
      <c r="E28" s="218"/>
      <c r="F28" s="218"/>
      <c r="G28" s="218"/>
      <c r="H28" s="219">
        <v>0</v>
      </c>
      <c r="I28" s="219">
        <v>0</v>
      </c>
    </row>
    <row r="29" spans="2:9" x14ac:dyDescent="0.2">
      <c r="B29" s="217"/>
      <c r="C29" s="217"/>
      <c r="D29" s="218"/>
      <c r="E29" s="218"/>
      <c r="F29" s="218"/>
      <c r="G29" s="218"/>
      <c r="H29" s="219">
        <v>0</v>
      </c>
      <c r="I29" s="219">
        <v>0</v>
      </c>
    </row>
    <row r="30" spans="2:9" x14ac:dyDescent="0.2">
      <c r="B30" s="217"/>
      <c r="C30" s="217"/>
      <c r="D30" s="218"/>
      <c r="E30" s="218"/>
      <c r="F30" s="218"/>
      <c r="G30" s="218"/>
      <c r="H30" s="219">
        <v>0</v>
      </c>
      <c r="I30" s="219">
        <v>0</v>
      </c>
    </row>
    <row r="31" spans="2:9" x14ac:dyDescent="0.2">
      <c r="B31" s="217"/>
      <c r="C31" s="217"/>
      <c r="D31" s="218"/>
      <c r="E31" s="218"/>
      <c r="F31" s="218"/>
      <c r="G31" s="218"/>
      <c r="H31" s="219">
        <v>0</v>
      </c>
      <c r="I31" s="219">
        <v>0</v>
      </c>
    </row>
    <row r="32" spans="2:9" x14ac:dyDescent="0.2">
      <c r="B32" s="220" t="s">
        <v>193</v>
      </c>
      <c r="C32" s="220"/>
      <c r="D32" s="216">
        <v>0</v>
      </c>
      <c r="E32" s="216"/>
      <c r="F32" s="216">
        <v>0</v>
      </c>
      <c r="G32" s="216"/>
      <c r="H32" s="221">
        <v>0</v>
      </c>
      <c r="I32" s="221"/>
    </row>
    <row r="33" spans="2:9" x14ac:dyDescent="0.2">
      <c r="B33" s="213"/>
      <c r="C33" s="213"/>
      <c r="D33" s="214"/>
      <c r="E33" s="214"/>
      <c r="F33" s="214"/>
      <c r="G33" s="214"/>
      <c r="H33" s="214"/>
      <c r="I33" s="214"/>
    </row>
    <row r="34" spans="2:9" x14ac:dyDescent="0.2">
      <c r="B34" s="215" t="s">
        <v>177</v>
      </c>
      <c r="C34" s="215"/>
      <c r="D34" s="216">
        <v>0</v>
      </c>
      <c r="E34" s="216"/>
      <c r="F34" s="216">
        <v>0</v>
      </c>
      <c r="G34" s="216"/>
      <c r="H34" s="216">
        <v>0</v>
      </c>
      <c r="I34" s="216"/>
    </row>
    <row r="35" spans="2:9" x14ac:dyDescent="0.2">
      <c r="B35" s="147"/>
      <c r="C35" s="147"/>
      <c r="D35" s="148"/>
      <c r="E35" s="148"/>
      <c r="F35" s="148"/>
      <c r="G35" s="148"/>
      <c r="H35" s="148"/>
      <c r="I35" s="148"/>
    </row>
    <row r="36" spans="2:9" x14ac:dyDescent="0.2">
      <c r="B36" s="147"/>
      <c r="C36" s="147"/>
      <c r="D36" s="148"/>
      <c r="E36" s="148"/>
      <c r="F36" s="148"/>
      <c r="G36" s="148"/>
      <c r="H36" s="148"/>
      <c r="I36" s="148"/>
    </row>
    <row r="37" spans="2:9" hidden="1" x14ac:dyDescent="0.2">
      <c r="B37" s="147"/>
      <c r="C37" s="147"/>
      <c r="D37" s="148"/>
      <c r="E37" s="148"/>
      <c r="F37" s="148"/>
      <c r="G37" s="148"/>
      <c r="H37" s="148"/>
      <c r="I37" s="148"/>
    </row>
    <row r="38" spans="2:9" hidden="1" x14ac:dyDescent="0.2">
      <c r="B38" s="147"/>
      <c r="C38" s="147"/>
      <c r="D38" s="148"/>
      <c r="E38" s="148"/>
      <c r="F38" s="148"/>
      <c r="G38" s="148"/>
      <c r="H38" s="148"/>
      <c r="I38" s="148"/>
    </row>
    <row r="39" spans="2:9" ht="15" hidden="1" x14ac:dyDescent="0.25">
      <c r="B39" s="211" t="s">
        <v>194</v>
      </c>
      <c r="C39" s="211"/>
      <c r="D39" s="211"/>
      <c r="E39"/>
      <c r="F39" s="211" t="s">
        <v>195</v>
      </c>
      <c r="G39" s="211"/>
      <c r="H39" s="211"/>
      <c r="I39" s="148"/>
    </row>
    <row r="40" spans="2:9" hidden="1" x14ac:dyDescent="0.2">
      <c r="B40" s="212" t="s">
        <v>196</v>
      </c>
      <c r="C40" s="212"/>
      <c r="D40" s="212"/>
      <c r="E40" s="149"/>
      <c r="F40" s="212" t="s">
        <v>197</v>
      </c>
      <c r="G40" s="212"/>
      <c r="H40" s="212"/>
      <c r="I40" s="148"/>
    </row>
    <row r="41" spans="2:9" hidden="1" x14ac:dyDescent="0.2">
      <c r="B41" s="147"/>
      <c r="C41" s="147"/>
      <c r="D41" s="148"/>
      <c r="E41" s="148"/>
      <c r="F41" s="148"/>
      <c r="G41" s="148"/>
      <c r="H41" s="148"/>
      <c r="I41" s="148"/>
    </row>
    <row r="42" spans="2:9" hidden="1" x14ac:dyDescent="0.2">
      <c r="B42" s="147"/>
      <c r="C42" s="147"/>
      <c r="D42" s="148"/>
      <c r="E42" s="148"/>
      <c r="F42" s="148"/>
      <c r="G42" s="148"/>
      <c r="H42" s="148"/>
      <c r="I42" s="148"/>
    </row>
    <row r="44" spans="2:9" hidden="1" x14ac:dyDescent="0.2"/>
    <row r="45" spans="2:9" hidden="1" x14ac:dyDescent="0.2"/>
    <row r="46" spans="2:9" hidden="1" x14ac:dyDescent="0.2"/>
    <row r="47" spans="2:9" hidden="1" x14ac:dyDescent="0.2"/>
    <row r="48" spans="2:9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  <row r="65537" spans="2:5" ht="15" x14ac:dyDescent="0.25">
      <c r="B65537" s="247" t="s">
        <v>202</v>
      </c>
      <c r="C65537" s="247"/>
      <c r="D65537" s="247"/>
      <c r="E65537" s="248"/>
    </row>
    <row r="65538" spans="2:5" ht="15" x14ac:dyDescent="0.25">
      <c r="B65538" s="250"/>
      <c r="C65538" s="250"/>
      <c r="D65538" s="250"/>
      <c r="E65538" s="251"/>
    </row>
    <row r="65539" spans="2:5" ht="15" x14ac:dyDescent="0.25">
      <c r="B65539" s="250"/>
      <c r="C65539" s="250"/>
      <c r="D65539" s="250"/>
      <c r="E65539" s="251"/>
    </row>
    <row r="65540" spans="2:5" ht="15" x14ac:dyDescent="0.25">
      <c r="B65540" s="252" t="s">
        <v>203</v>
      </c>
      <c r="C65540" s="253" t="s">
        <v>204</v>
      </c>
      <c r="D65540" s="255" t="s">
        <v>205</v>
      </c>
      <c r="E65540" s="105"/>
    </row>
    <row r="65541" spans="2:5" ht="15" x14ac:dyDescent="0.25">
      <c r="B65541" s="252"/>
      <c r="C65541" s="253"/>
      <c r="D65541" s="255"/>
      <c r="E65541" s="105"/>
    </row>
    <row r="65542" spans="2:5" ht="15" x14ac:dyDescent="0.25">
      <c r="B65542" s="252"/>
      <c r="C65542" s="253"/>
      <c r="D65542" s="255"/>
      <c r="E65542" s="105"/>
    </row>
    <row r="65543" spans="2:5" ht="15" x14ac:dyDescent="0.25">
      <c r="B65543" s="252"/>
      <c r="C65543" s="253"/>
      <c r="D65543" s="255"/>
      <c r="E65543" s="105"/>
    </row>
    <row r="65544" spans="2:5" ht="15" x14ac:dyDescent="0.25">
      <c r="B65544" s="253"/>
      <c r="C65544" s="252"/>
      <c r="D65544" s="253"/>
      <c r="E65544" s="105"/>
    </row>
    <row r="65545" spans="2:5" ht="15" x14ac:dyDescent="0.25">
      <c r="B65545" s="252"/>
      <c r="C65545" s="252"/>
      <c r="D65545" s="253"/>
      <c r="E65545" s="105"/>
    </row>
    <row r="65546" spans="2:5" ht="15" x14ac:dyDescent="0.25">
      <c r="B65546" s="252" t="s">
        <v>206</v>
      </c>
      <c r="C65546" s="252" t="s">
        <v>207</v>
      </c>
      <c r="D65546" s="253" t="s">
        <v>208</v>
      </c>
      <c r="E65546" s="105"/>
    </row>
    <row r="65547" spans="2:5" ht="15" x14ac:dyDescent="0.25">
      <c r="B65547" s="252" t="s">
        <v>209</v>
      </c>
      <c r="C65547" s="252" t="s">
        <v>210</v>
      </c>
      <c r="D65547" s="252" t="s">
        <v>211</v>
      </c>
      <c r="E65547" s="105"/>
    </row>
  </sheetData>
  <mergeCells count="109">
    <mergeCell ref="B2:I2"/>
    <mergeCell ref="B3:I3"/>
    <mergeCell ref="B4:I4"/>
    <mergeCell ref="B6:I6"/>
    <mergeCell ref="B8:C9"/>
    <mergeCell ref="D8:E8"/>
    <mergeCell ref="F8:G8"/>
    <mergeCell ref="H8:I8"/>
    <mergeCell ref="D9:E9"/>
    <mergeCell ref="F9:G9"/>
    <mergeCell ref="B12:C12"/>
    <mergeCell ref="D12:E12"/>
    <mergeCell ref="F12:G12"/>
    <mergeCell ref="H12:I12"/>
    <mergeCell ref="B13:C13"/>
    <mergeCell ref="D13:E13"/>
    <mergeCell ref="F13:G13"/>
    <mergeCell ref="H13:I13"/>
    <mergeCell ref="H9:I9"/>
    <mergeCell ref="B10:I10"/>
    <mergeCell ref="B11:C11"/>
    <mergeCell ref="D11:E11"/>
    <mergeCell ref="F11:G11"/>
    <mergeCell ref="H11:I11"/>
    <mergeCell ref="B16:C16"/>
    <mergeCell ref="D16:E16"/>
    <mergeCell ref="F16:G16"/>
    <mergeCell ref="H16:I16"/>
    <mergeCell ref="B17:C17"/>
    <mergeCell ref="D17:E17"/>
    <mergeCell ref="F17:G17"/>
    <mergeCell ref="H17:I17"/>
    <mergeCell ref="B14:C14"/>
    <mergeCell ref="D14:E14"/>
    <mergeCell ref="F14:G14"/>
    <mergeCell ref="H14:I14"/>
    <mergeCell ref="B15:C15"/>
    <mergeCell ref="D15:E15"/>
    <mergeCell ref="F15:G15"/>
    <mergeCell ref="H15:I15"/>
    <mergeCell ref="B20:C20"/>
    <mergeCell ref="D20:E20"/>
    <mergeCell ref="F20:G20"/>
    <mergeCell ref="H20:I20"/>
    <mergeCell ref="B21:C21"/>
    <mergeCell ref="D21:E21"/>
    <mergeCell ref="F21:G21"/>
    <mergeCell ref="H21:I21"/>
    <mergeCell ref="B18:C18"/>
    <mergeCell ref="D18:E18"/>
    <mergeCell ref="F18:G18"/>
    <mergeCell ref="H18:I18"/>
    <mergeCell ref="B19:C19"/>
    <mergeCell ref="D19:E19"/>
    <mergeCell ref="F19:G19"/>
    <mergeCell ref="H19:I19"/>
    <mergeCell ref="B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39:D39"/>
    <mergeCell ref="F39:H39"/>
    <mergeCell ref="B40:D40"/>
    <mergeCell ref="F40:H40"/>
    <mergeCell ref="B33:C33"/>
    <mergeCell ref="D33:E33"/>
    <mergeCell ref="F33:G33"/>
    <mergeCell ref="H33:I33"/>
    <mergeCell ref="B34:C34"/>
    <mergeCell ref="D34:E34"/>
    <mergeCell ref="F34:G34"/>
    <mergeCell ref="H34:I34"/>
  </mergeCells>
  <pageMargins left="0.70866141732283472" right="0.70866141732283472" top="0.74803149606299213" bottom="0.74803149606299213" header="0.31496062992125984" footer="0.31496062992125984"/>
  <pageSetup scale="6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B2:IU65547"/>
  <sheetViews>
    <sheetView tabSelected="1" view="pageBreakPreview" zoomScale="60" zoomScaleNormal="100" workbookViewId="0">
      <selection activeCell="D65543" sqref="D65543"/>
    </sheetView>
  </sheetViews>
  <sheetFormatPr baseColWidth="10" defaultColWidth="2.7109375" defaultRowHeight="14.25" x14ac:dyDescent="0.2"/>
  <cols>
    <col min="1" max="1" width="2.7109375" style="146" customWidth="1"/>
    <col min="2" max="2" width="45.7109375" style="146" customWidth="1"/>
    <col min="3" max="3" width="51.42578125" style="146" customWidth="1"/>
    <col min="4" max="6" width="11.42578125" style="146" customWidth="1"/>
    <col min="7" max="7" width="36.140625" style="146" customWidth="1"/>
    <col min="8" max="8" width="2.7109375" style="146" hidden="1" customWidth="1"/>
    <col min="9" max="255" width="11.42578125" style="146" hidden="1" customWidth="1"/>
    <col min="256" max="256" width="2.7109375" style="146"/>
    <col min="257" max="257" width="2.7109375" style="146" customWidth="1"/>
    <col min="258" max="258" width="11.42578125" style="146" customWidth="1"/>
    <col min="259" max="259" width="23.28515625" style="146" customWidth="1"/>
    <col min="260" max="263" width="11.42578125" style="146" customWidth="1"/>
    <col min="264" max="511" width="0" style="146" hidden="1" customWidth="1"/>
    <col min="512" max="512" width="2.7109375" style="146"/>
    <col min="513" max="513" width="2.7109375" style="146" customWidth="1"/>
    <col min="514" max="514" width="11.42578125" style="146" customWidth="1"/>
    <col min="515" max="515" width="23.28515625" style="146" customWidth="1"/>
    <col min="516" max="519" width="11.42578125" style="146" customWidth="1"/>
    <col min="520" max="767" width="0" style="146" hidden="1" customWidth="1"/>
    <col min="768" max="768" width="2.7109375" style="146"/>
    <col min="769" max="769" width="2.7109375" style="146" customWidth="1"/>
    <col min="770" max="770" width="11.42578125" style="146" customWidth="1"/>
    <col min="771" max="771" width="23.28515625" style="146" customWidth="1"/>
    <col min="772" max="775" width="11.42578125" style="146" customWidth="1"/>
    <col min="776" max="1023" width="0" style="146" hidden="1" customWidth="1"/>
    <col min="1024" max="1024" width="2.7109375" style="146"/>
    <col min="1025" max="1025" width="2.7109375" style="146" customWidth="1"/>
    <col min="1026" max="1026" width="11.42578125" style="146" customWidth="1"/>
    <col min="1027" max="1027" width="23.28515625" style="146" customWidth="1"/>
    <col min="1028" max="1031" width="11.42578125" style="146" customWidth="1"/>
    <col min="1032" max="1279" width="0" style="146" hidden="1" customWidth="1"/>
    <col min="1280" max="1280" width="2.7109375" style="146"/>
    <col min="1281" max="1281" width="2.7109375" style="146" customWidth="1"/>
    <col min="1282" max="1282" width="11.42578125" style="146" customWidth="1"/>
    <col min="1283" max="1283" width="23.28515625" style="146" customWidth="1"/>
    <col min="1284" max="1287" width="11.42578125" style="146" customWidth="1"/>
    <col min="1288" max="1535" width="0" style="146" hidden="1" customWidth="1"/>
    <col min="1536" max="1536" width="2.7109375" style="146"/>
    <col min="1537" max="1537" width="2.7109375" style="146" customWidth="1"/>
    <col min="1538" max="1538" width="11.42578125" style="146" customWidth="1"/>
    <col min="1539" max="1539" width="23.28515625" style="146" customWidth="1"/>
    <col min="1540" max="1543" width="11.42578125" style="146" customWidth="1"/>
    <col min="1544" max="1791" width="0" style="146" hidden="1" customWidth="1"/>
    <col min="1792" max="1792" width="2.7109375" style="146"/>
    <col min="1793" max="1793" width="2.7109375" style="146" customWidth="1"/>
    <col min="1794" max="1794" width="11.42578125" style="146" customWidth="1"/>
    <col min="1795" max="1795" width="23.28515625" style="146" customWidth="1"/>
    <col min="1796" max="1799" width="11.42578125" style="146" customWidth="1"/>
    <col min="1800" max="2047" width="0" style="146" hidden="1" customWidth="1"/>
    <col min="2048" max="2048" width="2.7109375" style="146"/>
    <col min="2049" max="2049" width="2.7109375" style="146" customWidth="1"/>
    <col min="2050" max="2050" width="11.42578125" style="146" customWidth="1"/>
    <col min="2051" max="2051" width="23.28515625" style="146" customWidth="1"/>
    <col min="2052" max="2055" width="11.42578125" style="146" customWidth="1"/>
    <col min="2056" max="2303" width="0" style="146" hidden="1" customWidth="1"/>
    <col min="2304" max="2304" width="2.7109375" style="146"/>
    <col min="2305" max="2305" width="2.7109375" style="146" customWidth="1"/>
    <col min="2306" max="2306" width="11.42578125" style="146" customWidth="1"/>
    <col min="2307" max="2307" width="23.28515625" style="146" customWidth="1"/>
    <col min="2308" max="2311" width="11.42578125" style="146" customWidth="1"/>
    <col min="2312" max="2559" width="0" style="146" hidden="1" customWidth="1"/>
    <col min="2560" max="2560" width="2.7109375" style="146"/>
    <col min="2561" max="2561" width="2.7109375" style="146" customWidth="1"/>
    <col min="2562" max="2562" width="11.42578125" style="146" customWidth="1"/>
    <col min="2563" max="2563" width="23.28515625" style="146" customWidth="1"/>
    <col min="2564" max="2567" width="11.42578125" style="146" customWidth="1"/>
    <col min="2568" max="2815" width="0" style="146" hidden="1" customWidth="1"/>
    <col min="2816" max="2816" width="2.7109375" style="146"/>
    <col min="2817" max="2817" width="2.7109375" style="146" customWidth="1"/>
    <col min="2818" max="2818" width="11.42578125" style="146" customWidth="1"/>
    <col min="2819" max="2819" width="23.28515625" style="146" customWidth="1"/>
    <col min="2820" max="2823" width="11.42578125" style="146" customWidth="1"/>
    <col min="2824" max="3071" width="0" style="146" hidden="1" customWidth="1"/>
    <col min="3072" max="3072" width="2.7109375" style="146"/>
    <col min="3073" max="3073" width="2.7109375" style="146" customWidth="1"/>
    <col min="3074" max="3074" width="11.42578125" style="146" customWidth="1"/>
    <col min="3075" max="3075" width="23.28515625" style="146" customWidth="1"/>
    <col min="3076" max="3079" width="11.42578125" style="146" customWidth="1"/>
    <col min="3080" max="3327" width="0" style="146" hidden="1" customWidth="1"/>
    <col min="3328" max="3328" width="2.7109375" style="146"/>
    <col min="3329" max="3329" width="2.7109375" style="146" customWidth="1"/>
    <col min="3330" max="3330" width="11.42578125" style="146" customWidth="1"/>
    <col min="3331" max="3331" width="23.28515625" style="146" customWidth="1"/>
    <col min="3332" max="3335" width="11.42578125" style="146" customWidth="1"/>
    <col min="3336" max="3583" width="0" style="146" hidden="1" customWidth="1"/>
    <col min="3584" max="3584" width="2.7109375" style="146"/>
    <col min="3585" max="3585" width="2.7109375" style="146" customWidth="1"/>
    <col min="3586" max="3586" width="11.42578125" style="146" customWidth="1"/>
    <col min="3587" max="3587" width="23.28515625" style="146" customWidth="1"/>
    <col min="3588" max="3591" width="11.42578125" style="146" customWidth="1"/>
    <col min="3592" max="3839" width="0" style="146" hidden="1" customWidth="1"/>
    <col min="3840" max="3840" width="2.7109375" style="146"/>
    <col min="3841" max="3841" width="2.7109375" style="146" customWidth="1"/>
    <col min="3842" max="3842" width="11.42578125" style="146" customWidth="1"/>
    <col min="3843" max="3843" width="23.28515625" style="146" customWidth="1"/>
    <col min="3844" max="3847" width="11.42578125" style="146" customWidth="1"/>
    <col min="3848" max="4095" width="0" style="146" hidden="1" customWidth="1"/>
    <col min="4096" max="4096" width="2.7109375" style="146"/>
    <col min="4097" max="4097" width="2.7109375" style="146" customWidth="1"/>
    <col min="4098" max="4098" width="11.42578125" style="146" customWidth="1"/>
    <col min="4099" max="4099" width="23.28515625" style="146" customWidth="1"/>
    <col min="4100" max="4103" width="11.42578125" style="146" customWidth="1"/>
    <col min="4104" max="4351" width="0" style="146" hidden="1" customWidth="1"/>
    <col min="4352" max="4352" width="2.7109375" style="146"/>
    <col min="4353" max="4353" width="2.7109375" style="146" customWidth="1"/>
    <col min="4354" max="4354" width="11.42578125" style="146" customWidth="1"/>
    <col min="4355" max="4355" width="23.28515625" style="146" customWidth="1"/>
    <col min="4356" max="4359" width="11.42578125" style="146" customWidth="1"/>
    <col min="4360" max="4607" width="0" style="146" hidden="1" customWidth="1"/>
    <col min="4608" max="4608" width="2.7109375" style="146"/>
    <col min="4609" max="4609" width="2.7109375" style="146" customWidth="1"/>
    <col min="4610" max="4610" width="11.42578125" style="146" customWidth="1"/>
    <col min="4611" max="4611" width="23.28515625" style="146" customWidth="1"/>
    <col min="4612" max="4615" width="11.42578125" style="146" customWidth="1"/>
    <col min="4616" max="4863" width="0" style="146" hidden="1" customWidth="1"/>
    <col min="4864" max="4864" width="2.7109375" style="146"/>
    <col min="4865" max="4865" width="2.7109375" style="146" customWidth="1"/>
    <col min="4866" max="4866" width="11.42578125" style="146" customWidth="1"/>
    <col min="4867" max="4867" width="23.28515625" style="146" customWidth="1"/>
    <col min="4868" max="4871" width="11.42578125" style="146" customWidth="1"/>
    <col min="4872" max="5119" width="0" style="146" hidden="1" customWidth="1"/>
    <col min="5120" max="5120" width="2.7109375" style="146"/>
    <col min="5121" max="5121" width="2.7109375" style="146" customWidth="1"/>
    <col min="5122" max="5122" width="11.42578125" style="146" customWidth="1"/>
    <col min="5123" max="5123" width="23.28515625" style="146" customWidth="1"/>
    <col min="5124" max="5127" width="11.42578125" style="146" customWidth="1"/>
    <col min="5128" max="5375" width="0" style="146" hidden="1" customWidth="1"/>
    <col min="5376" max="5376" width="2.7109375" style="146"/>
    <col min="5377" max="5377" width="2.7109375" style="146" customWidth="1"/>
    <col min="5378" max="5378" width="11.42578125" style="146" customWidth="1"/>
    <col min="5379" max="5379" width="23.28515625" style="146" customWidth="1"/>
    <col min="5380" max="5383" width="11.42578125" style="146" customWidth="1"/>
    <col min="5384" max="5631" width="0" style="146" hidden="1" customWidth="1"/>
    <col min="5632" max="5632" width="2.7109375" style="146"/>
    <col min="5633" max="5633" width="2.7109375" style="146" customWidth="1"/>
    <col min="5634" max="5634" width="11.42578125" style="146" customWidth="1"/>
    <col min="5635" max="5635" width="23.28515625" style="146" customWidth="1"/>
    <col min="5636" max="5639" width="11.42578125" style="146" customWidth="1"/>
    <col min="5640" max="5887" width="0" style="146" hidden="1" customWidth="1"/>
    <col min="5888" max="5888" width="2.7109375" style="146"/>
    <col min="5889" max="5889" width="2.7109375" style="146" customWidth="1"/>
    <col min="5890" max="5890" width="11.42578125" style="146" customWidth="1"/>
    <col min="5891" max="5891" width="23.28515625" style="146" customWidth="1"/>
    <col min="5892" max="5895" width="11.42578125" style="146" customWidth="1"/>
    <col min="5896" max="6143" width="0" style="146" hidden="1" customWidth="1"/>
    <col min="6144" max="6144" width="2.7109375" style="146"/>
    <col min="6145" max="6145" width="2.7109375" style="146" customWidth="1"/>
    <col min="6146" max="6146" width="11.42578125" style="146" customWidth="1"/>
    <col min="6147" max="6147" width="23.28515625" style="146" customWidth="1"/>
    <col min="6148" max="6151" width="11.42578125" style="146" customWidth="1"/>
    <col min="6152" max="6399" width="0" style="146" hidden="1" customWidth="1"/>
    <col min="6400" max="6400" width="2.7109375" style="146"/>
    <col min="6401" max="6401" width="2.7109375" style="146" customWidth="1"/>
    <col min="6402" max="6402" width="11.42578125" style="146" customWidth="1"/>
    <col min="6403" max="6403" width="23.28515625" style="146" customWidth="1"/>
    <col min="6404" max="6407" width="11.42578125" style="146" customWidth="1"/>
    <col min="6408" max="6655" width="0" style="146" hidden="1" customWidth="1"/>
    <col min="6656" max="6656" width="2.7109375" style="146"/>
    <col min="6657" max="6657" width="2.7109375" style="146" customWidth="1"/>
    <col min="6658" max="6658" width="11.42578125" style="146" customWidth="1"/>
    <col min="6659" max="6659" width="23.28515625" style="146" customWidth="1"/>
    <col min="6660" max="6663" width="11.42578125" style="146" customWidth="1"/>
    <col min="6664" max="6911" width="0" style="146" hidden="1" customWidth="1"/>
    <col min="6912" max="6912" width="2.7109375" style="146"/>
    <col min="6913" max="6913" width="2.7109375" style="146" customWidth="1"/>
    <col min="6914" max="6914" width="11.42578125" style="146" customWidth="1"/>
    <col min="6915" max="6915" width="23.28515625" style="146" customWidth="1"/>
    <col min="6916" max="6919" width="11.42578125" style="146" customWidth="1"/>
    <col min="6920" max="7167" width="0" style="146" hidden="1" customWidth="1"/>
    <col min="7168" max="7168" width="2.7109375" style="146"/>
    <col min="7169" max="7169" width="2.7109375" style="146" customWidth="1"/>
    <col min="7170" max="7170" width="11.42578125" style="146" customWidth="1"/>
    <col min="7171" max="7171" width="23.28515625" style="146" customWidth="1"/>
    <col min="7172" max="7175" width="11.42578125" style="146" customWidth="1"/>
    <col min="7176" max="7423" width="0" style="146" hidden="1" customWidth="1"/>
    <col min="7424" max="7424" width="2.7109375" style="146"/>
    <col min="7425" max="7425" width="2.7109375" style="146" customWidth="1"/>
    <col min="7426" max="7426" width="11.42578125" style="146" customWidth="1"/>
    <col min="7427" max="7427" width="23.28515625" style="146" customWidth="1"/>
    <col min="7428" max="7431" width="11.42578125" style="146" customWidth="1"/>
    <col min="7432" max="7679" width="0" style="146" hidden="1" customWidth="1"/>
    <col min="7680" max="7680" width="2.7109375" style="146"/>
    <col min="7681" max="7681" width="2.7109375" style="146" customWidth="1"/>
    <col min="7682" max="7682" width="11.42578125" style="146" customWidth="1"/>
    <col min="7683" max="7683" width="23.28515625" style="146" customWidth="1"/>
    <col min="7684" max="7687" width="11.42578125" style="146" customWidth="1"/>
    <col min="7688" max="7935" width="0" style="146" hidden="1" customWidth="1"/>
    <col min="7936" max="7936" width="2.7109375" style="146"/>
    <col min="7937" max="7937" width="2.7109375" style="146" customWidth="1"/>
    <col min="7938" max="7938" width="11.42578125" style="146" customWidth="1"/>
    <col min="7939" max="7939" width="23.28515625" style="146" customWidth="1"/>
    <col min="7940" max="7943" width="11.42578125" style="146" customWidth="1"/>
    <col min="7944" max="8191" width="0" style="146" hidden="1" customWidth="1"/>
    <col min="8192" max="8192" width="2.7109375" style="146"/>
    <col min="8193" max="8193" width="2.7109375" style="146" customWidth="1"/>
    <col min="8194" max="8194" width="11.42578125" style="146" customWidth="1"/>
    <col min="8195" max="8195" width="23.28515625" style="146" customWidth="1"/>
    <col min="8196" max="8199" width="11.42578125" style="146" customWidth="1"/>
    <col min="8200" max="8447" width="0" style="146" hidden="1" customWidth="1"/>
    <col min="8448" max="8448" width="2.7109375" style="146"/>
    <col min="8449" max="8449" width="2.7109375" style="146" customWidth="1"/>
    <col min="8450" max="8450" width="11.42578125" style="146" customWidth="1"/>
    <col min="8451" max="8451" width="23.28515625" style="146" customWidth="1"/>
    <col min="8452" max="8455" width="11.42578125" style="146" customWidth="1"/>
    <col min="8456" max="8703" width="0" style="146" hidden="1" customWidth="1"/>
    <col min="8704" max="8704" width="2.7109375" style="146"/>
    <col min="8705" max="8705" width="2.7109375" style="146" customWidth="1"/>
    <col min="8706" max="8706" width="11.42578125" style="146" customWidth="1"/>
    <col min="8707" max="8707" width="23.28515625" style="146" customWidth="1"/>
    <col min="8708" max="8711" width="11.42578125" style="146" customWidth="1"/>
    <col min="8712" max="8959" width="0" style="146" hidden="1" customWidth="1"/>
    <col min="8960" max="8960" width="2.7109375" style="146"/>
    <col min="8961" max="8961" width="2.7109375" style="146" customWidth="1"/>
    <col min="8962" max="8962" width="11.42578125" style="146" customWidth="1"/>
    <col min="8963" max="8963" width="23.28515625" style="146" customWidth="1"/>
    <col min="8964" max="8967" width="11.42578125" style="146" customWidth="1"/>
    <col min="8968" max="9215" width="0" style="146" hidden="1" customWidth="1"/>
    <col min="9216" max="9216" width="2.7109375" style="146"/>
    <col min="9217" max="9217" width="2.7109375" style="146" customWidth="1"/>
    <col min="9218" max="9218" width="11.42578125" style="146" customWidth="1"/>
    <col min="9219" max="9219" width="23.28515625" style="146" customWidth="1"/>
    <col min="9220" max="9223" width="11.42578125" style="146" customWidth="1"/>
    <col min="9224" max="9471" width="0" style="146" hidden="1" customWidth="1"/>
    <col min="9472" max="9472" width="2.7109375" style="146"/>
    <col min="9473" max="9473" width="2.7109375" style="146" customWidth="1"/>
    <col min="9474" max="9474" width="11.42578125" style="146" customWidth="1"/>
    <col min="9475" max="9475" width="23.28515625" style="146" customWidth="1"/>
    <col min="9476" max="9479" width="11.42578125" style="146" customWidth="1"/>
    <col min="9480" max="9727" width="0" style="146" hidden="1" customWidth="1"/>
    <col min="9728" max="9728" width="2.7109375" style="146"/>
    <col min="9729" max="9729" width="2.7109375" style="146" customWidth="1"/>
    <col min="9730" max="9730" width="11.42578125" style="146" customWidth="1"/>
    <col min="9731" max="9731" width="23.28515625" style="146" customWidth="1"/>
    <col min="9732" max="9735" width="11.42578125" style="146" customWidth="1"/>
    <col min="9736" max="9983" width="0" style="146" hidden="1" customWidth="1"/>
    <col min="9984" max="9984" width="2.7109375" style="146"/>
    <col min="9985" max="9985" width="2.7109375" style="146" customWidth="1"/>
    <col min="9986" max="9986" width="11.42578125" style="146" customWidth="1"/>
    <col min="9987" max="9987" width="23.28515625" style="146" customWidth="1"/>
    <col min="9988" max="9991" width="11.42578125" style="146" customWidth="1"/>
    <col min="9992" max="10239" width="0" style="146" hidden="1" customWidth="1"/>
    <col min="10240" max="10240" width="2.7109375" style="146"/>
    <col min="10241" max="10241" width="2.7109375" style="146" customWidth="1"/>
    <col min="10242" max="10242" width="11.42578125" style="146" customWidth="1"/>
    <col min="10243" max="10243" width="23.28515625" style="146" customWidth="1"/>
    <col min="10244" max="10247" width="11.42578125" style="146" customWidth="1"/>
    <col min="10248" max="10495" width="0" style="146" hidden="1" customWidth="1"/>
    <col min="10496" max="10496" width="2.7109375" style="146"/>
    <col min="10497" max="10497" width="2.7109375" style="146" customWidth="1"/>
    <col min="10498" max="10498" width="11.42578125" style="146" customWidth="1"/>
    <col min="10499" max="10499" width="23.28515625" style="146" customWidth="1"/>
    <col min="10500" max="10503" width="11.42578125" style="146" customWidth="1"/>
    <col min="10504" max="10751" width="0" style="146" hidden="1" customWidth="1"/>
    <col min="10752" max="10752" width="2.7109375" style="146"/>
    <col min="10753" max="10753" width="2.7109375" style="146" customWidth="1"/>
    <col min="10754" max="10754" width="11.42578125" style="146" customWidth="1"/>
    <col min="10755" max="10755" width="23.28515625" style="146" customWidth="1"/>
    <col min="10756" max="10759" width="11.42578125" style="146" customWidth="1"/>
    <col min="10760" max="11007" width="0" style="146" hidden="1" customWidth="1"/>
    <col min="11008" max="11008" width="2.7109375" style="146"/>
    <col min="11009" max="11009" width="2.7109375" style="146" customWidth="1"/>
    <col min="11010" max="11010" width="11.42578125" style="146" customWidth="1"/>
    <col min="11011" max="11011" width="23.28515625" style="146" customWidth="1"/>
    <col min="11012" max="11015" width="11.42578125" style="146" customWidth="1"/>
    <col min="11016" max="11263" width="0" style="146" hidden="1" customWidth="1"/>
    <col min="11264" max="11264" width="2.7109375" style="146"/>
    <col min="11265" max="11265" width="2.7109375" style="146" customWidth="1"/>
    <col min="11266" max="11266" width="11.42578125" style="146" customWidth="1"/>
    <col min="11267" max="11267" width="23.28515625" style="146" customWidth="1"/>
    <col min="11268" max="11271" width="11.42578125" style="146" customWidth="1"/>
    <col min="11272" max="11519" width="0" style="146" hidden="1" customWidth="1"/>
    <col min="11520" max="11520" width="2.7109375" style="146"/>
    <col min="11521" max="11521" width="2.7109375" style="146" customWidth="1"/>
    <col min="11522" max="11522" width="11.42578125" style="146" customWidth="1"/>
    <col min="11523" max="11523" width="23.28515625" style="146" customWidth="1"/>
    <col min="11524" max="11527" width="11.42578125" style="146" customWidth="1"/>
    <col min="11528" max="11775" width="0" style="146" hidden="1" customWidth="1"/>
    <col min="11776" max="11776" width="2.7109375" style="146"/>
    <col min="11777" max="11777" width="2.7109375" style="146" customWidth="1"/>
    <col min="11778" max="11778" width="11.42578125" style="146" customWidth="1"/>
    <col min="11779" max="11779" width="23.28515625" style="146" customWidth="1"/>
    <col min="11780" max="11783" width="11.42578125" style="146" customWidth="1"/>
    <col min="11784" max="12031" width="0" style="146" hidden="1" customWidth="1"/>
    <col min="12032" max="12032" width="2.7109375" style="146"/>
    <col min="12033" max="12033" width="2.7109375" style="146" customWidth="1"/>
    <col min="12034" max="12034" width="11.42578125" style="146" customWidth="1"/>
    <col min="12035" max="12035" width="23.28515625" style="146" customWidth="1"/>
    <col min="12036" max="12039" width="11.42578125" style="146" customWidth="1"/>
    <col min="12040" max="12287" width="0" style="146" hidden="1" customWidth="1"/>
    <col min="12288" max="12288" width="2.7109375" style="146"/>
    <col min="12289" max="12289" width="2.7109375" style="146" customWidth="1"/>
    <col min="12290" max="12290" width="11.42578125" style="146" customWidth="1"/>
    <col min="12291" max="12291" width="23.28515625" style="146" customWidth="1"/>
    <col min="12292" max="12295" width="11.42578125" style="146" customWidth="1"/>
    <col min="12296" max="12543" width="0" style="146" hidden="1" customWidth="1"/>
    <col min="12544" max="12544" width="2.7109375" style="146"/>
    <col min="12545" max="12545" width="2.7109375" style="146" customWidth="1"/>
    <col min="12546" max="12546" width="11.42578125" style="146" customWidth="1"/>
    <col min="12547" max="12547" width="23.28515625" style="146" customWidth="1"/>
    <col min="12548" max="12551" width="11.42578125" style="146" customWidth="1"/>
    <col min="12552" max="12799" width="0" style="146" hidden="1" customWidth="1"/>
    <col min="12800" max="12800" width="2.7109375" style="146"/>
    <col min="12801" max="12801" width="2.7109375" style="146" customWidth="1"/>
    <col min="12802" max="12802" width="11.42578125" style="146" customWidth="1"/>
    <col min="12803" max="12803" width="23.28515625" style="146" customWidth="1"/>
    <col min="12804" max="12807" width="11.42578125" style="146" customWidth="1"/>
    <col min="12808" max="13055" width="0" style="146" hidden="1" customWidth="1"/>
    <col min="13056" max="13056" width="2.7109375" style="146"/>
    <col min="13057" max="13057" width="2.7109375" style="146" customWidth="1"/>
    <col min="13058" max="13058" width="11.42578125" style="146" customWidth="1"/>
    <col min="13059" max="13059" width="23.28515625" style="146" customWidth="1"/>
    <col min="13060" max="13063" width="11.42578125" style="146" customWidth="1"/>
    <col min="13064" max="13311" width="0" style="146" hidden="1" customWidth="1"/>
    <col min="13312" max="13312" width="2.7109375" style="146"/>
    <col min="13313" max="13313" width="2.7109375" style="146" customWidth="1"/>
    <col min="13314" max="13314" width="11.42578125" style="146" customWidth="1"/>
    <col min="13315" max="13315" width="23.28515625" style="146" customWidth="1"/>
    <col min="13316" max="13319" width="11.42578125" style="146" customWidth="1"/>
    <col min="13320" max="13567" width="0" style="146" hidden="1" customWidth="1"/>
    <col min="13568" max="13568" width="2.7109375" style="146"/>
    <col min="13569" max="13569" width="2.7109375" style="146" customWidth="1"/>
    <col min="13570" max="13570" width="11.42578125" style="146" customWidth="1"/>
    <col min="13571" max="13571" width="23.28515625" style="146" customWidth="1"/>
    <col min="13572" max="13575" width="11.42578125" style="146" customWidth="1"/>
    <col min="13576" max="13823" width="0" style="146" hidden="1" customWidth="1"/>
    <col min="13824" max="13824" width="2.7109375" style="146"/>
    <col min="13825" max="13825" width="2.7109375" style="146" customWidth="1"/>
    <col min="13826" max="13826" width="11.42578125" style="146" customWidth="1"/>
    <col min="13827" max="13827" width="23.28515625" style="146" customWidth="1"/>
    <col min="13828" max="13831" width="11.42578125" style="146" customWidth="1"/>
    <col min="13832" max="14079" width="0" style="146" hidden="1" customWidth="1"/>
    <col min="14080" max="14080" width="2.7109375" style="146"/>
    <col min="14081" max="14081" width="2.7109375" style="146" customWidth="1"/>
    <col min="14082" max="14082" width="11.42578125" style="146" customWidth="1"/>
    <col min="14083" max="14083" width="23.28515625" style="146" customWidth="1"/>
    <col min="14084" max="14087" width="11.42578125" style="146" customWidth="1"/>
    <col min="14088" max="14335" width="0" style="146" hidden="1" customWidth="1"/>
    <col min="14336" max="14336" width="2.7109375" style="146"/>
    <col min="14337" max="14337" width="2.7109375" style="146" customWidth="1"/>
    <col min="14338" max="14338" width="11.42578125" style="146" customWidth="1"/>
    <col min="14339" max="14339" width="23.28515625" style="146" customWidth="1"/>
    <col min="14340" max="14343" width="11.42578125" style="146" customWidth="1"/>
    <col min="14344" max="14591" width="0" style="146" hidden="1" customWidth="1"/>
    <col min="14592" max="14592" width="2.7109375" style="146"/>
    <col min="14593" max="14593" width="2.7109375" style="146" customWidth="1"/>
    <col min="14594" max="14594" width="11.42578125" style="146" customWidth="1"/>
    <col min="14595" max="14595" width="23.28515625" style="146" customWidth="1"/>
    <col min="14596" max="14599" width="11.42578125" style="146" customWidth="1"/>
    <col min="14600" max="14847" width="0" style="146" hidden="1" customWidth="1"/>
    <col min="14848" max="14848" width="2.7109375" style="146"/>
    <col min="14849" max="14849" width="2.7109375" style="146" customWidth="1"/>
    <col min="14850" max="14850" width="11.42578125" style="146" customWidth="1"/>
    <col min="14851" max="14851" width="23.28515625" style="146" customWidth="1"/>
    <col min="14852" max="14855" width="11.42578125" style="146" customWidth="1"/>
    <col min="14856" max="15103" width="0" style="146" hidden="1" customWidth="1"/>
    <col min="15104" max="15104" width="2.7109375" style="146"/>
    <col min="15105" max="15105" width="2.7109375" style="146" customWidth="1"/>
    <col min="15106" max="15106" width="11.42578125" style="146" customWidth="1"/>
    <col min="15107" max="15107" width="23.28515625" style="146" customWidth="1"/>
    <col min="15108" max="15111" width="11.42578125" style="146" customWidth="1"/>
    <col min="15112" max="15359" width="0" style="146" hidden="1" customWidth="1"/>
    <col min="15360" max="15360" width="2.7109375" style="146"/>
    <col min="15361" max="15361" width="2.7109375" style="146" customWidth="1"/>
    <col min="15362" max="15362" width="11.42578125" style="146" customWidth="1"/>
    <col min="15363" max="15363" width="23.28515625" style="146" customWidth="1"/>
    <col min="15364" max="15367" width="11.42578125" style="146" customWidth="1"/>
    <col min="15368" max="15615" width="0" style="146" hidden="1" customWidth="1"/>
    <col min="15616" max="15616" width="2.7109375" style="146"/>
    <col min="15617" max="15617" width="2.7109375" style="146" customWidth="1"/>
    <col min="15618" max="15618" width="11.42578125" style="146" customWidth="1"/>
    <col min="15619" max="15619" width="23.28515625" style="146" customWidth="1"/>
    <col min="15620" max="15623" width="11.42578125" style="146" customWidth="1"/>
    <col min="15624" max="15871" width="0" style="146" hidden="1" customWidth="1"/>
    <col min="15872" max="15872" width="2.7109375" style="146"/>
    <col min="15873" max="15873" width="2.7109375" style="146" customWidth="1"/>
    <col min="15874" max="15874" width="11.42578125" style="146" customWidth="1"/>
    <col min="15875" max="15875" width="23.28515625" style="146" customWidth="1"/>
    <col min="15876" max="15879" width="11.42578125" style="146" customWidth="1"/>
    <col min="15880" max="16127" width="0" style="146" hidden="1" customWidth="1"/>
    <col min="16128" max="16128" width="2.7109375" style="146"/>
    <col min="16129" max="16129" width="2.7109375" style="146" customWidth="1"/>
    <col min="16130" max="16130" width="11.42578125" style="146" customWidth="1"/>
    <col min="16131" max="16131" width="23.28515625" style="146" customWidth="1"/>
    <col min="16132" max="16135" width="11.42578125" style="146" customWidth="1"/>
    <col min="16136" max="16383" width="0" style="146" hidden="1" customWidth="1"/>
    <col min="16384" max="16384" width="2.7109375" style="146"/>
  </cols>
  <sheetData>
    <row r="2" spans="2:12" ht="15" x14ac:dyDescent="0.2">
      <c r="B2" s="229" t="s">
        <v>26</v>
      </c>
      <c r="C2" s="230"/>
      <c r="D2" s="230"/>
      <c r="E2" s="230"/>
      <c r="F2" s="230"/>
      <c r="G2" s="231"/>
    </row>
    <row r="3" spans="2:12" ht="15" x14ac:dyDescent="0.2">
      <c r="B3" s="232" t="s">
        <v>198</v>
      </c>
      <c r="C3" s="233"/>
      <c r="D3" s="233"/>
      <c r="E3" s="233"/>
      <c r="F3" s="233"/>
      <c r="G3" s="234"/>
      <c r="J3" s="150"/>
      <c r="K3" s="150"/>
      <c r="L3" s="150"/>
    </row>
    <row r="4" spans="2:12" ht="15" x14ac:dyDescent="0.2">
      <c r="B4" s="235" t="s">
        <v>201</v>
      </c>
      <c r="C4" s="236"/>
      <c r="D4" s="236"/>
      <c r="E4" s="236"/>
      <c r="F4" s="236"/>
      <c r="G4" s="237"/>
      <c r="J4" s="150"/>
      <c r="K4" s="150"/>
      <c r="L4" s="150"/>
    </row>
    <row r="5" spans="2:12" ht="15" x14ac:dyDescent="0.2">
      <c r="B5" s="156" t="s">
        <v>183</v>
      </c>
      <c r="C5" s="154"/>
      <c r="D5" s="154"/>
      <c r="E5" s="154"/>
      <c r="F5" s="154"/>
      <c r="G5" s="157"/>
      <c r="J5" s="150"/>
      <c r="K5" s="150"/>
      <c r="L5" s="150"/>
    </row>
    <row r="6" spans="2:12" ht="15" x14ac:dyDescent="0.2">
      <c r="B6" s="238"/>
      <c r="C6" s="239"/>
      <c r="D6" s="239"/>
      <c r="E6" s="239"/>
      <c r="F6" s="239"/>
      <c r="G6" s="240"/>
      <c r="J6" s="150"/>
      <c r="K6" s="150"/>
      <c r="L6" s="150"/>
    </row>
    <row r="7" spans="2:12" x14ac:dyDescent="0.2">
      <c r="B7" s="151"/>
      <c r="C7" s="151"/>
      <c r="D7" s="151"/>
      <c r="E7" s="151"/>
      <c r="F7" s="151"/>
      <c r="G7" s="151"/>
    </row>
    <row r="8" spans="2:12" x14ac:dyDescent="0.2">
      <c r="B8" s="246" t="s">
        <v>184</v>
      </c>
      <c r="C8" s="246"/>
      <c r="D8" s="246" t="s">
        <v>21</v>
      </c>
      <c r="E8" s="246"/>
      <c r="F8" s="246" t="s">
        <v>23</v>
      </c>
      <c r="G8" s="246"/>
    </row>
    <row r="9" spans="2:12" x14ac:dyDescent="0.2">
      <c r="B9" s="246" t="s">
        <v>199</v>
      </c>
      <c r="C9" s="246"/>
      <c r="D9" s="246"/>
      <c r="E9" s="246"/>
      <c r="F9" s="246"/>
      <c r="G9" s="246"/>
    </row>
    <row r="10" spans="2:12" x14ac:dyDescent="0.2">
      <c r="B10" s="217"/>
      <c r="C10" s="217"/>
      <c r="D10" s="218"/>
      <c r="E10" s="218"/>
      <c r="F10" s="218"/>
      <c r="G10" s="218"/>
    </row>
    <row r="11" spans="2:12" x14ac:dyDescent="0.2">
      <c r="B11" s="217"/>
      <c r="C11" s="217"/>
      <c r="D11" s="218"/>
      <c r="E11" s="218"/>
      <c r="F11" s="218"/>
      <c r="G11" s="218"/>
    </row>
    <row r="12" spans="2:12" x14ac:dyDescent="0.2">
      <c r="B12" s="227" t="s">
        <v>190</v>
      </c>
      <c r="C12" s="228"/>
      <c r="D12" s="218"/>
      <c r="E12" s="218"/>
      <c r="F12" s="218"/>
      <c r="G12" s="218"/>
    </row>
    <row r="13" spans="2:12" x14ac:dyDescent="0.2">
      <c r="B13" s="217"/>
      <c r="C13" s="217"/>
      <c r="D13" s="218"/>
      <c r="E13" s="218"/>
      <c r="F13" s="218"/>
      <c r="G13" s="218"/>
    </row>
    <row r="14" spans="2:12" x14ac:dyDescent="0.2">
      <c r="B14" s="217"/>
      <c r="C14" s="217"/>
      <c r="D14" s="218"/>
      <c r="E14" s="218"/>
      <c r="F14" s="218"/>
      <c r="G14" s="218"/>
    </row>
    <row r="15" spans="2:12" x14ac:dyDescent="0.2">
      <c r="B15" s="217"/>
      <c r="C15" s="217"/>
      <c r="D15" s="218"/>
      <c r="E15" s="218"/>
      <c r="F15" s="218"/>
      <c r="G15" s="218"/>
    </row>
    <row r="16" spans="2:12" x14ac:dyDescent="0.2">
      <c r="B16" s="217"/>
      <c r="C16" s="217"/>
      <c r="D16" s="218"/>
      <c r="E16" s="218"/>
      <c r="F16" s="218"/>
      <c r="G16" s="218"/>
    </row>
    <row r="17" spans="2:7" x14ac:dyDescent="0.2">
      <c r="B17" s="217"/>
      <c r="C17" s="217"/>
      <c r="D17" s="218"/>
      <c r="E17" s="218"/>
      <c r="F17" s="218"/>
      <c r="G17" s="218"/>
    </row>
    <row r="18" spans="2:7" x14ac:dyDescent="0.2">
      <c r="B18" s="217"/>
      <c r="C18" s="217"/>
      <c r="D18" s="218"/>
      <c r="E18" s="218"/>
      <c r="F18" s="218"/>
      <c r="G18" s="218"/>
    </row>
    <row r="19" spans="2:7" x14ac:dyDescent="0.2">
      <c r="B19" s="220" t="s">
        <v>191</v>
      </c>
      <c r="C19" s="220"/>
      <c r="D19" s="216">
        <v>0</v>
      </c>
      <c r="E19" s="216"/>
      <c r="F19" s="216">
        <v>0</v>
      </c>
      <c r="G19" s="216"/>
    </row>
    <row r="20" spans="2:7" x14ac:dyDescent="0.2">
      <c r="B20" s="213"/>
      <c r="C20" s="213"/>
      <c r="D20" s="213"/>
      <c r="E20" s="213"/>
      <c r="F20" s="213"/>
      <c r="G20" s="213"/>
    </row>
    <row r="21" spans="2:7" x14ac:dyDescent="0.2">
      <c r="B21" s="246" t="s">
        <v>192</v>
      </c>
      <c r="C21" s="246"/>
      <c r="D21" s="246"/>
      <c r="E21" s="246"/>
      <c r="F21" s="246"/>
      <c r="G21" s="246"/>
    </row>
    <row r="22" spans="2:7" x14ac:dyDescent="0.2">
      <c r="B22" s="217"/>
      <c r="C22" s="217"/>
      <c r="D22" s="218"/>
      <c r="E22" s="218"/>
      <c r="F22" s="218"/>
      <c r="G22" s="218"/>
    </row>
    <row r="23" spans="2:7" x14ac:dyDescent="0.2">
      <c r="B23" s="217"/>
      <c r="C23" s="217"/>
      <c r="D23" s="218"/>
      <c r="E23" s="218"/>
      <c r="F23" s="218"/>
      <c r="G23" s="218"/>
    </row>
    <row r="24" spans="2:7" x14ac:dyDescent="0.2">
      <c r="B24" s="217"/>
      <c r="C24" s="217"/>
      <c r="D24" s="218"/>
      <c r="E24" s="218"/>
      <c r="F24" s="218"/>
      <c r="G24" s="218"/>
    </row>
    <row r="25" spans="2:7" x14ac:dyDescent="0.2">
      <c r="B25" s="217"/>
      <c r="C25" s="217"/>
      <c r="D25" s="218"/>
      <c r="E25" s="218"/>
      <c r="F25" s="218"/>
      <c r="G25" s="218"/>
    </row>
    <row r="26" spans="2:7" x14ac:dyDescent="0.2">
      <c r="B26" s="217"/>
      <c r="C26" s="217"/>
      <c r="D26" s="218"/>
      <c r="E26" s="218"/>
      <c r="F26" s="218"/>
      <c r="G26" s="218"/>
    </row>
    <row r="27" spans="2:7" x14ac:dyDescent="0.2">
      <c r="B27" s="217"/>
      <c r="C27" s="217"/>
      <c r="D27" s="218"/>
      <c r="E27" s="218"/>
      <c r="F27" s="218"/>
      <c r="G27" s="218"/>
    </row>
    <row r="28" spans="2:7" x14ac:dyDescent="0.2">
      <c r="B28" s="217"/>
      <c r="C28" s="217"/>
      <c r="D28" s="218"/>
      <c r="E28" s="218"/>
      <c r="F28" s="218"/>
      <c r="G28" s="218"/>
    </row>
    <row r="29" spans="2:7" x14ac:dyDescent="0.2">
      <c r="B29" s="217"/>
      <c r="C29" s="217"/>
      <c r="D29" s="218"/>
      <c r="E29" s="218"/>
      <c r="F29" s="218"/>
      <c r="G29" s="218"/>
    </row>
    <row r="30" spans="2:7" x14ac:dyDescent="0.2">
      <c r="B30" s="217"/>
      <c r="C30" s="217"/>
      <c r="D30" s="218"/>
      <c r="E30" s="218"/>
      <c r="F30" s="218"/>
      <c r="G30" s="218"/>
    </row>
    <row r="31" spans="2:7" x14ac:dyDescent="0.2">
      <c r="B31" s="220" t="s">
        <v>193</v>
      </c>
      <c r="C31" s="220"/>
      <c r="D31" s="216">
        <v>0</v>
      </c>
      <c r="E31" s="216"/>
      <c r="F31" s="216">
        <v>0</v>
      </c>
      <c r="G31" s="216"/>
    </row>
    <row r="32" spans="2:7" x14ac:dyDescent="0.2">
      <c r="B32" s="213"/>
      <c r="C32" s="213"/>
      <c r="D32" s="214"/>
      <c r="E32" s="214"/>
      <c r="F32" s="214"/>
      <c r="G32" s="214"/>
    </row>
    <row r="33" spans="2:7" x14ac:dyDescent="0.2">
      <c r="B33" s="215" t="s">
        <v>177</v>
      </c>
      <c r="C33" s="215"/>
      <c r="D33" s="216">
        <v>0</v>
      </c>
      <c r="E33" s="216"/>
      <c r="F33" s="216">
        <v>0</v>
      </c>
      <c r="G33" s="216"/>
    </row>
    <row r="34" spans="2:7" x14ac:dyDescent="0.2">
      <c r="B34" s="147"/>
      <c r="C34" s="147"/>
      <c r="D34" s="148"/>
      <c r="E34" s="148"/>
      <c r="F34" s="148"/>
      <c r="G34" s="148"/>
    </row>
    <row r="35" spans="2:7" hidden="1" x14ac:dyDescent="0.2">
      <c r="B35" s="147"/>
      <c r="C35" s="147"/>
      <c r="D35" s="148"/>
      <c r="E35" s="148"/>
      <c r="F35" s="148"/>
      <c r="G35" s="148"/>
    </row>
    <row r="36" spans="2:7" hidden="1" x14ac:dyDescent="0.2">
      <c r="B36" s="147"/>
      <c r="C36" s="147"/>
      <c r="D36" s="148"/>
      <c r="E36" s="148"/>
      <c r="F36" s="148"/>
      <c r="G36" s="148"/>
    </row>
    <row r="37" spans="2:7" hidden="1" x14ac:dyDescent="0.2">
      <c r="B37" s="147"/>
      <c r="C37" s="147"/>
      <c r="D37" s="148"/>
      <c r="E37" s="148"/>
      <c r="F37" s="148"/>
      <c r="G37" s="148"/>
    </row>
    <row r="38" spans="2:7" hidden="1" x14ac:dyDescent="0.2">
      <c r="B38" s="245" t="s">
        <v>194</v>
      </c>
      <c r="C38" s="245"/>
      <c r="D38" s="1"/>
      <c r="E38" s="245" t="s">
        <v>195</v>
      </c>
      <c r="F38" s="245"/>
      <c r="G38" s="245"/>
    </row>
    <row r="39" spans="2:7" hidden="1" x14ac:dyDescent="0.2">
      <c r="B39" s="212" t="s">
        <v>200</v>
      </c>
      <c r="C39" s="212"/>
      <c r="D39" s="1"/>
      <c r="E39" s="212" t="s">
        <v>197</v>
      </c>
      <c r="F39" s="212"/>
      <c r="G39" s="212"/>
    </row>
    <row r="40" spans="2:7" hidden="1" x14ac:dyDescent="0.2">
      <c r="B40" s="147"/>
      <c r="C40" s="147"/>
      <c r="D40" s="148"/>
      <c r="E40" s="148"/>
      <c r="F40" s="148"/>
      <c r="G40" s="148"/>
    </row>
    <row r="41" spans="2:7" hidden="1" x14ac:dyDescent="0.2">
      <c r="B41" s="147"/>
      <c r="C41" s="147"/>
      <c r="D41" s="148"/>
      <c r="E41" s="148"/>
      <c r="F41" s="148"/>
      <c r="G41" s="148"/>
    </row>
    <row r="43" spans="2:7" hidden="1" x14ac:dyDescent="0.2"/>
    <row r="44" spans="2:7" hidden="1" x14ac:dyDescent="0.2"/>
    <row r="45" spans="2:7" hidden="1" x14ac:dyDescent="0.2"/>
    <row r="46" spans="2:7" hidden="1" x14ac:dyDescent="0.2"/>
    <row r="47" spans="2:7" hidden="1" x14ac:dyDescent="0.2"/>
    <row r="48" spans="2:7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  <row r="65537" spans="2:5" ht="15" x14ac:dyDescent="0.25">
      <c r="B65537" s="247" t="s">
        <v>202</v>
      </c>
      <c r="C65537" s="247"/>
      <c r="D65537" s="247"/>
      <c r="E65537" s="248"/>
    </row>
    <row r="65538" spans="2:5" ht="15" x14ac:dyDescent="0.25">
      <c r="B65538" s="250"/>
      <c r="C65538" s="250"/>
      <c r="D65538" s="250"/>
      <c r="E65538" s="251"/>
    </row>
    <row r="65539" spans="2:5" ht="15" x14ac:dyDescent="0.25">
      <c r="B65539" s="250"/>
      <c r="C65539" s="250"/>
      <c r="D65539" s="250"/>
      <c r="E65539" s="251"/>
    </row>
    <row r="65540" spans="2:5" ht="15" x14ac:dyDescent="0.25">
      <c r="B65540" s="252" t="s">
        <v>203</v>
      </c>
      <c r="C65540" s="253" t="s">
        <v>204</v>
      </c>
      <c r="D65540" s="255" t="s">
        <v>205</v>
      </c>
      <c r="E65540" s="105"/>
    </row>
    <row r="65541" spans="2:5" ht="15" x14ac:dyDescent="0.25">
      <c r="B65541" s="252"/>
      <c r="C65541" s="253"/>
      <c r="D65541" s="255"/>
      <c r="E65541" s="105"/>
    </row>
    <row r="65542" spans="2:5" ht="15" x14ac:dyDescent="0.25">
      <c r="B65542" s="252"/>
      <c r="C65542" s="253"/>
      <c r="D65542" s="255"/>
      <c r="E65542" s="105"/>
    </row>
    <row r="65543" spans="2:5" ht="15" x14ac:dyDescent="0.25">
      <c r="B65543" s="252"/>
      <c r="C65543" s="253"/>
      <c r="D65543" s="255"/>
      <c r="E65543" s="105"/>
    </row>
    <row r="65544" spans="2:5" ht="15" x14ac:dyDescent="0.25">
      <c r="B65544" s="253"/>
      <c r="C65544" s="252"/>
      <c r="D65544" s="253"/>
      <c r="E65544" s="105"/>
    </row>
    <row r="65545" spans="2:5" ht="15" x14ac:dyDescent="0.25">
      <c r="B65545" s="252"/>
      <c r="C65545" s="252"/>
      <c r="D65545" s="253"/>
      <c r="E65545" s="105"/>
    </row>
    <row r="65546" spans="2:5" ht="15" x14ac:dyDescent="0.25">
      <c r="B65546" s="252" t="s">
        <v>206</v>
      </c>
      <c r="C65546" s="252" t="s">
        <v>207</v>
      </c>
      <c r="D65546" s="253" t="s">
        <v>208</v>
      </c>
      <c r="E65546" s="105"/>
    </row>
    <row r="65547" spans="2:5" ht="15" x14ac:dyDescent="0.25">
      <c r="B65547" s="252" t="s">
        <v>209</v>
      </c>
      <c r="C65547" s="252" t="s">
        <v>210</v>
      </c>
      <c r="D65547" s="252" t="s">
        <v>211</v>
      </c>
      <c r="E65547" s="105"/>
    </row>
  </sheetData>
  <mergeCells count="82">
    <mergeCell ref="B2:G2"/>
    <mergeCell ref="B3:G3"/>
    <mergeCell ref="B4:G4"/>
    <mergeCell ref="B6:G6"/>
    <mergeCell ref="B8:C8"/>
    <mergeCell ref="D8:E8"/>
    <mergeCell ref="F8:G8"/>
    <mergeCell ref="B9:G9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9:C39"/>
    <mergeCell ref="E39:G39"/>
    <mergeCell ref="B31:C31"/>
    <mergeCell ref="D31:E31"/>
    <mergeCell ref="F31:G31"/>
    <mergeCell ref="B32:C32"/>
    <mergeCell ref="D32:E32"/>
    <mergeCell ref="F32:G32"/>
    <mergeCell ref="B33:C33"/>
    <mergeCell ref="D33:E33"/>
    <mergeCell ref="F33:G33"/>
    <mergeCell ref="B38:C38"/>
    <mergeCell ref="E38:G38"/>
  </mergeCells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Edo_Analitico_Clasif_Admtva</vt:lpstr>
      <vt:lpstr>Edo_Analitico_ClasiEcon_TipoGto</vt:lpstr>
      <vt:lpstr>Edo_Analítico_Pres_Egre_CapGto</vt:lpstr>
      <vt:lpstr>Edo_Analit_PE_Clasi_funcional</vt:lpstr>
      <vt:lpstr>Gto_Categor_Programatica</vt:lpstr>
      <vt:lpstr>Indicadores_PosturaFiscal</vt:lpstr>
      <vt:lpstr>ENDEUDAMIENTO NETO</vt:lpstr>
      <vt:lpstr>INTERESES DE LA DEUDA</vt:lpstr>
      <vt:lpstr>Edo_Analit_PE_Clasi_funcional!Área_de_impresión</vt:lpstr>
      <vt:lpstr>Edo_Analitico_ClasiEcon_TipoGto!Área_de_impresión</vt:lpstr>
      <vt:lpstr>Edo_Analítico_Pres_Egre_CapGto!Área_de_impresión</vt:lpstr>
      <vt:lpstr>'INTERESES DE LA DEUDA'!Área_de_impresión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Poot</dc:creator>
  <cp:lastModifiedBy>CP JAIME HUCHIN</cp:lastModifiedBy>
  <cp:lastPrinted>2018-10-11T13:52:34Z</cp:lastPrinted>
  <dcterms:created xsi:type="dcterms:W3CDTF">2012-05-21T16:50:30Z</dcterms:created>
  <dcterms:modified xsi:type="dcterms:W3CDTF">2018-10-11T13:56:17Z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